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suhisa Hishikawa\Desktop\YOUTUBE\連結車両の最大安定傾斜角度計算書\"/>
    </mc:Choice>
  </mc:AlternateContent>
  <xr:revisionPtr revIDLastSave="0" documentId="13_ncr:1_{57E573D7-DF16-4B41-919D-6CECAE8CBC97}" xr6:coauthVersionLast="45" xr6:coauthVersionMax="45" xr10:uidLastSave="{00000000-0000-0000-0000-000000000000}"/>
  <bookViews>
    <workbookView xWindow="32280" yWindow="675" windowWidth="23040" windowHeight="15525" xr2:uid="{283C7346-84CE-4EAF-928A-2D9D9323654E}"/>
  </bookViews>
  <sheets>
    <sheet name="計算シート" sheetId="2" r:id="rId1"/>
    <sheet name="雛形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8" i="2" l="1"/>
  <c r="F23" i="2"/>
  <c r="P23" i="2" s="1"/>
  <c r="J37" i="2"/>
  <c r="J37" i="3"/>
  <c r="Y44" i="2"/>
  <c r="Y43" i="2"/>
  <c r="J32" i="2"/>
  <c r="Z14" i="2" s="1"/>
  <c r="Z10" i="2" s="1"/>
  <c r="J47" i="2" l="1"/>
  <c r="X46" i="2"/>
  <c r="Z46" i="2" s="1"/>
  <c r="W52" i="2" s="1"/>
  <c r="V55" i="2" s="1"/>
  <c r="I23" i="2"/>
  <c r="S23" i="2"/>
  <c r="J26" i="2" s="1"/>
  <c r="W52" i="3"/>
  <c r="V55" i="3" s="1"/>
  <c r="Z14" i="3"/>
  <c r="M52" i="2" l="1"/>
  <c r="S37" i="2"/>
  <c r="W37" i="2" s="1"/>
  <c r="J42" i="2" s="1"/>
  <c r="F52" i="2" s="1"/>
  <c r="I52" i="2" s="1"/>
  <c r="K55" i="2" s="1"/>
  <c r="S37" i="3"/>
  <c r="W37" i="3" s="1"/>
  <c r="L52" i="2" l="1"/>
  <c r="K55" i="3"/>
  <c r="L52" i="3" l="1"/>
</calcChain>
</file>

<file path=xl/sharedStrings.xml><?xml version="1.0" encoding="utf-8"?>
<sst xmlns="http://schemas.openxmlformats.org/spreadsheetml/2006/main" count="280" uniqueCount="102">
  <si>
    <t>連結車両の最大安定傾斜角度計算書</t>
    <rPh sb="0" eb="2">
      <t>レンケツ</t>
    </rPh>
    <rPh sb="2" eb="4">
      <t>シャリョウ</t>
    </rPh>
    <rPh sb="5" eb="7">
      <t>サイダイ</t>
    </rPh>
    <rPh sb="7" eb="9">
      <t>アンテイ</t>
    </rPh>
    <rPh sb="9" eb="13">
      <t>ケイシャカクド</t>
    </rPh>
    <rPh sb="13" eb="16">
      <t>ケイサンショ</t>
    </rPh>
    <phoneticPr fontId="4"/>
  </si>
  <si>
    <t>トレーラ諸元</t>
    <rPh sb="4" eb="6">
      <t>ショゲン</t>
    </rPh>
    <phoneticPr fontId="4"/>
  </si>
  <si>
    <t>トラクタ諸元</t>
    <rPh sb="4" eb="6">
      <t>ショゲン</t>
    </rPh>
    <phoneticPr fontId="4"/>
  </si>
  <si>
    <t>タイヤ有効半径</t>
    <rPh sb="3" eb="7">
      <t>ユウコウハンケイ</t>
    </rPh>
    <phoneticPr fontId="4"/>
  </si>
  <si>
    <t>R</t>
    <phoneticPr fontId="4"/>
  </si>
  <si>
    <t>計算上の軸距</t>
    <rPh sb="0" eb="3">
      <t>ケイサンジョウ</t>
    </rPh>
    <rPh sb="4" eb="6">
      <t>ジクキョ</t>
    </rPh>
    <phoneticPr fontId="4"/>
  </si>
  <si>
    <t>L</t>
    <phoneticPr fontId="4"/>
  </si>
  <si>
    <t>空車時車両重量</t>
    <rPh sb="0" eb="5">
      <t>クウシャジシャリョウ</t>
    </rPh>
    <rPh sb="5" eb="7">
      <t>ジュウリョウ</t>
    </rPh>
    <phoneticPr fontId="4"/>
  </si>
  <si>
    <t>w</t>
    <phoneticPr fontId="4"/>
  </si>
  <si>
    <t>空車時前軸重</t>
    <rPh sb="0" eb="6">
      <t>クウシャジゼンジクジュウ</t>
    </rPh>
    <phoneticPr fontId="4"/>
  </si>
  <si>
    <t>wf</t>
    <phoneticPr fontId="4"/>
  </si>
  <si>
    <t>空車時後軸重</t>
    <rPh sb="0" eb="6">
      <t>クウシャジコウジクジュウ</t>
    </rPh>
    <phoneticPr fontId="4"/>
  </si>
  <si>
    <t>wr</t>
    <phoneticPr fontId="4"/>
  </si>
  <si>
    <t>積車時重量</t>
    <rPh sb="0" eb="2">
      <t>セキシャ</t>
    </rPh>
    <rPh sb="2" eb="3">
      <t>ジ</t>
    </rPh>
    <rPh sb="3" eb="5">
      <t>ジュウリョウ</t>
    </rPh>
    <phoneticPr fontId="4"/>
  </si>
  <si>
    <t>W</t>
    <phoneticPr fontId="4"/>
  </si>
  <si>
    <t>連結部の揚程</t>
    <rPh sb="0" eb="3">
      <t>レンケツブ</t>
    </rPh>
    <rPh sb="4" eb="6">
      <t>ヨウテイ</t>
    </rPh>
    <phoneticPr fontId="4"/>
  </si>
  <si>
    <t>h</t>
    <phoneticPr fontId="4"/>
  </si>
  <si>
    <t>揚程時後軸重</t>
    <rPh sb="0" eb="3">
      <t>ヨウテイジ</t>
    </rPh>
    <rPh sb="3" eb="6">
      <t>コウジクジュウ</t>
    </rPh>
    <phoneticPr fontId="4"/>
  </si>
  <si>
    <t>wr'</t>
    <phoneticPr fontId="4"/>
  </si>
  <si>
    <t>最外側輪距</t>
    <rPh sb="0" eb="3">
      <t>サイガイソク</t>
    </rPh>
    <rPh sb="3" eb="5">
      <t>リンキョ</t>
    </rPh>
    <phoneticPr fontId="4"/>
  </si>
  <si>
    <t>Tr</t>
    <phoneticPr fontId="4"/>
  </si>
  <si>
    <t>車名・型式</t>
    <rPh sb="0" eb="2">
      <t>シャメイ</t>
    </rPh>
    <rPh sb="3" eb="5">
      <t>カタシキ</t>
    </rPh>
    <phoneticPr fontId="4"/>
  </si>
  <si>
    <t>車両重量</t>
    <rPh sb="0" eb="4">
      <t>シャリョウジュウリョウ</t>
    </rPh>
    <phoneticPr fontId="4"/>
  </si>
  <si>
    <t>kg</t>
    <phoneticPr fontId="4"/>
  </si>
  <si>
    <t>空車時前軸重量</t>
    <rPh sb="0" eb="3">
      <t>クウシャジ</t>
    </rPh>
    <rPh sb="3" eb="7">
      <t>ゼンジクジュウリョウ</t>
    </rPh>
    <phoneticPr fontId="4"/>
  </si>
  <si>
    <t>空車時後軸重量</t>
    <rPh sb="0" eb="3">
      <t>クウシャジ</t>
    </rPh>
    <rPh sb="3" eb="7">
      <t>コウジクジュウリョウ</t>
    </rPh>
    <phoneticPr fontId="4"/>
  </si>
  <si>
    <t>前輪輪距</t>
    <rPh sb="0" eb="4">
      <t>ゼンリンリンキョ</t>
    </rPh>
    <phoneticPr fontId="4"/>
  </si>
  <si>
    <t>mm</t>
    <phoneticPr fontId="4"/>
  </si>
  <si>
    <t>後輪輪距</t>
    <rPh sb="0" eb="4">
      <t>コウリンリンキョ</t>
    </rPh>
    <phoneticPr fontId="4"/>
  </si>
  <si>
    <t>重心高</t>
    <rPh sb="0" eb="3">
      <t>ジュウシンコウ</t>
    </rPh>
    <phoneticPr fontId="4"/>
  </si>
  <si>
    <t>*1</t>
    <phoneticPr fontId="4"/>
  </si>
  <si>
    <t>安定傾斜角度</t>
    <rPh sb="0" eb="6">
      <t>アンテイケイシャカクド</t>
    </rPh>
    <phoneticPr fontId="4"/>
  </si>
  <si>
    <t>°</t>
    <phoneticPr fontId="4"/>
  </si>
  <si>
    <t>左右どちらか数値の小さい方</t>
    <rPh sb="0" eb="2">
      <t>サユウ</t>
    </rPh>
    <rPh sb="6" eb="8">
      <t>スウチ</t>
    </rPh>
    <rPh sb="9" eb="10">
      <t>チイ</t>
    </rPh>
    <rPh sb="12" eb="13">
      <t>ホウ</t>
    </rPh>
    <phoneticPr fontId="4"/>
  </si>
  <si>
    <t>諸元等に重心高の記載のないものは安定傾斜角度から算出</t>
    <rPh sb="0" eb="3">
      <t>ショゲントウ</t>
    </rPh>
    <rPh sb="4" eb="7">
      <t>ジュウシンコウ</t>
    </rPh>
    <rPh sb="8" eb="10">
      <t>キサイ</t>
    </rPh>
    <rPh sb="16" eb="18">
      <t>アンテイ</t>
    </rPh>
    <rPh sb="18" eb="22">
      <t>ケイシャカクド</t>
    </rPh>
    <rPh sb="24" eb="26">
      <t>サンシュツ</t>
    </rPh>
    <phoneticPr fontId="4"/>
  </si>
  <si>
    <t>トレーラ形状</t>
    <rPh sb="4" eb="6">
      <t>ケイジョウ</t>
    </rPh>
    <phoneticPr fontId="4"/>
  </si>
  <si>
    <t>セミ または フル の別</t>
    <rPh sb="11" eb="12">
      <t>ベツ</t>
    </rPh>
    <phoneticPr fontId="4"/>
  </si>
  <si>
    <t>重心高 H の算出</t>
    <rPh sb="0" eb="3">
      <t>ジュウシンコウ</t>
    </rPh>
    <rPh sb="7" eb="9">
      <t>サンシュツ</t>
    </rPh>
    <phoneticPr fontId="4"/>
  </si>
  <si>
    <t>H＝</t>
    <phoneticPr fontId="4"/>
  </si>
  <si>
    <t>R＋</t>
    <phoneticPr fontId="4"/>
  </si>
  <si>
    <t>＝</t>
    <phoneticPr fontId="4"/>
  </si>
  <si>
    <t>安定幅 B の算出</t>
    <rPh sb="0" eb="2">
      <t>アンテイ</t>
    </rPh>
    <rPh sb="2" eb="3">
      <t>ハバ</t>
    </rPh>
    <rPh sb="7" eb="9">
      <t>サンシュツ</t>
    </rPh>
    <phoneticPr fontId="4"/>
  </si>
  <si>
    <t>tanα＝</t>
    <phoneticPr fontId="4"/>
  </si>
  <si>
    <t>2L</t>
    <phoneticPr fontId="4"/>
  </si>
  <si>
    <t>　°</t>
    <phoneticPr fontId="4"/>
  </si>
  <si>
    <t>cosα＝</t>
    <phoneticPr fontId="4"/>
  </si>
  <si>
    <t>Br＝Bl＝</t>
    <phoneticPr fontId="4"/>
  </si>
  <si>
    <r>
      <t xml:space="preserve">cosα(wf＋wr </t>
    </r>
    <r>
      <rPr>
        <sz val="9"/>
        <color theme="1"/>
        <rFont val="Segoe UI Symbol"/>
        <family val="2"/>
      </rPr>
      <t>✕</t>
    </r>
    <r>
      <rPr>
        <sz val="9"/>
        <color theme="1"/>
        <rFont val="游ゴシック"/>
        <family val="2"/>
        <charset val="128"/>
        <scheme val="minor"/>
      </rPr>
      <t xml:space="preserve"> Tr)</t>
    </r>
    <phoneticPr fontId="4"/>
  </si>
  <si>
    <r>
      <t xml:space="preserve">2 </t>
    </r>
    <r>
      <rPr>
        <sz val="9"/>
        <color theme="1"/>
        <rFont val="Segoe UI Symbol"/>
        <family val="2"/>
      </rPr>
      <t>✕</t>
    </r>
    <r>
      <rPr>
        <sz val="9"/>
        <color theme="1"/>
        <rFont val="游ゴシック"/>
        <family val="2"/>
        <charset val="128"/>
      </rPr>
      <t xml:space="preserve"> </t>
    </r>
    <r>
      <rPr>
        <sz val="9"/>
        <color theme="1"/>
        <rFont val="游ゴシック"/>
        <family val="2"/>
        <charset val="128"/>
        <scheme val="minor"/>
      </rPr>
      <t>w</t>
    </r>
    <phoneticPr fontId="4"/>
  </si>
  <si>
    <t>　＝</t>
    <phoneticPr fontId="4"/>
  </si>
  <si>
    <t>H</t>
    <phoneticPr fontId="4"/>
  </si>
  <si>
    <t>連結状態での算出</t>
    <rPh sb="0" eb="2">
      <t>レンケツ</t>
    </rPh>
    <rPh sb="2" eb="4">
      <t>ジョウタイ</t>
    </rPh>
    <rPh sb="6" eb="8">
      <t>サンシュツ</t>
    </rPh>
    <phoneticPr fontId="4"/>
  </si>
  <si>
    <t>wf2</t>
    <phoneticPr fontId="4"/>
  </si>
  <si>
    <t>w2</t>
    <phoneticPr fontId="4"/>
  </si>
  <si>
    <t>wr2</t>
    <phoneticPr fontId="4"/>
  </si>
  <si>
    <t>Tf2</t>
    <phoneticPr fontId="4"/>
  </si>
  <si>
    <t>Tr2</t>
    <phoneticPr fontId="4"/>
  </si>
  <si>
    <t>H2</t>
    <phoneticPr fontId="4"/>
  </si>
  <si>
    <t>β2</t>
    <phoneticPr fontId="4"/>
  </si>
  <si>
    <t>トラクタ安定幅 B2 の算出</t>
    <rPh sb="4" eb="6">
      <t>アンテイ</t>
    </rPh>
    <rPh sb="6" eb="7">
      <t>ハバ</t>
    </rPh>
    <rPh sb="12" eb="14">
      <t>サンシュツ</t>
    </rPh>
    <phoneticPr fontId="4"/>
  </si>
  <si>
    <t>B2＝</t>
    <phoneticPr fontId="4"/>
  </si>
  <si>
    <r>
      <t xml:space="preserve">wf2 </t>
    </r>
    <r>
      <rPr>
        <sz val="9"/>
        <color theme="1"/>
        <rFont val="Segoe UI Symbol"/>
        <family val="2"/>
      </rPr>
      <t>✕</t>
    </r>
    <r>
      <rPr>
        <sz val="9"/>
        <color theme="1"/>
        <rFont val="游ゴシック"/>
        <family val="2"/>
        <charset val="128"/>
        <scheme val="minor"/>
      </rPr>
      <t xml:space="preserve"> Tf2＋wr2 </t>
    </r>
    <r>
      <rPr>
        <sz val="9"/>
        <color theme="1"/>
        <rFont val="Segoe UI Symbol"/>
        <family val="2"/>
      </rPr>
      <t>✕</t>
    </r>
    <r>
      <rPr>
        <sz val="9"/>
        <color theme="1"/>
        <rFont val="游ゴシック"/>
        <family val="2"/>
        <charset val="128"/>
        <scheme val="minor"/>
      </rPr>
      <t xml:space="preserve"> Tr2 </t>
    </r>
    <phoneticPr fontId="4"/>
  </si>
  <si>
    <r>
      <t xml:space="preserve">2 </t>
    </r>
    <r>
      <rPr>
        <sz val="9"/>
        <color theme="1"/>
        <rFont val="Segoe UI Symbol"/>
        <family val="2"/>
      </rPr>
      <t>✕</t>
    </r>
    <r>
      <rPr>
        <sz val="9"/>
        <color theme="1"/>
        <rFont val="游ゴシック"/>
        <family val="2"/>
        <charset val="128"/>
        <scheme val="minor"/>
      </rPr>
      <t xml:space="preserve"> w2</t>
    </r>
    <phoneticPr fontId="4"/>
  </si>
  <si>
    <t>トレーラ安定幅 B3 の算出</t>
    <rPh sb="4" eb="6">
      <t>アンテイ</t>
    </rPh>
    <rPh sb="6" eb="7">
      <t>ハバ</t>
    </rPh>
    <rPh sb="12" eb="14">
      <t>サンシュツ</t>
    </rPh>
    <phoneticPr fontId="4"/>
  </si>
  <si>
    <t>B3＝</t>
    <phoneticPr fontId="4"/>
  </si>
  <si>
    <t>（トレーラの形状がフルトレーラの場合、トレーラ安定幅）</t>
    <rPh sb="6" eb="8">
      <t>ケイジョウ</t>
    </rPh>
    <rPh sb="16" eb="18">
      <t>バアイ</t>
    </rPh>
    <rPh sb="23" eb="25">
      <t>アンテイ</t>
    </rPh>
    <rPh sb="25" eb="26">
      <t>ハバ</t>
    </rPh>
    <phoneticPr fontId="4"/>
  </si>
  <si>
    <r>
      <t xml:space="preserve">2 </t>
    </r>
    <r>
      <rPr>
        <sz val="9"/>
        <color theme="1"/>
        <rFont val="Segoe UI Symbol"/>
        <family val="2"/>
      </rPr>
      <t>✕</t>
    </r>
    <r>
      <rPr>
        <sz val="9"/>
        <color theme="1"/>
        <rFont val="游ゴシック"/>
        <family val="2"/>
        <charset val="128"/>
      </rPr>
      <t xml:space="preserve"> w</t>
    </r>
    <phoneticPr fontId="4"/>
  </si>
  <si>
    <t>またはフルトレーラの場合、</t>
    <rPh sb="10" eb="12">
      <t>バアイ</t>
    </rPh>
    <phoneticPr fontId="4"/>
  </si>
  <si>
    <t>連結時安定幅 B’ の算出</t>
    <rPh sb="0" eb="3">
      <t>レンケツジ</t>
    </rPh>
    <rPh sb="3" eb="5">
      <t>アンテイ</t>
    </rPh>
    <rPh sb="5" eb="6">
      <t>ハバ</t>
    </rPh>
    <rPh sb="11" eb="13">
      <t>サンシュツ</t>
    </rPh>
    <phoneticPr fontId="4"/>
  </si>
  <si>
    <t>B'＝</t>
    <phoneticPr fontId="4"/>
  </si>
  <si>
    <r>
      <t xml:space="preserve">w2 </t>
    </r>
    <r>
      <rPr>
        <sz val="9"/>
        <color theme="1"/>
        <rFont val="Segoe UI Symbol"/>
        <family val="2"/>
      </rPr>
      <t>✕</t>
    </r>
    <r>
      <rPr>
        <sz val="9"/>
        <color theme="1"/>
        <rFont val="游ゴシック"/>
        <family val="2"/>
        <charset val="128"/>
        <scheme val="minor"/>
      </rPr>
      <t xml:space="preserve"> B2＋ｗ</t>
    </r>
    <r>
      <rPr>
        <sz val="9"/>
        <color theme="1"/>
        <rFont val="Segoe UI Symbol"/>
        <family val="2"/>
      </rPr>
      <t>✕</t>
    </r>
    <r>
      <rPr>
        <sz val="9"/>
        <color theme="1"/>
        <rFont val="游ゴシック"/>
        <family val="2"/>
        <charset val="128"/>
        <scheme val="minor"/>
      </rPr>
      <t xml:space="preserve"> B3  </t>
    </r>
    <phoneticPr fontId="4"/>
  </si>
  <si>
    <t>連結時重心高 H’ の算出</t>
    <rPh sb="0" eb="2">
      <t>レンケツ</t>
    </rPh>
    <rPh sb="2" eb="3">
      <t>ジ</t>
    </rPh>
    <rPh sb="3" eb="6">
      <t>ジュウシンコウ</t>
    </rPh>
    <rPh sb="11" eb="13">
      <t>サンシュツ</t>
    </rPh>
    <phoneticPr fontId="4"/>
  </si>
  <si>
    <t>H’＝</t>
    <phoneticPr fontId="4"/>
  </si>
  <si>
    <r>
      <t xml:space="preserve">H2 </t>
    </r>
    <r>
      <rPr>
        <sz val="9"/>
        <color theme="1"/>
        <rFont val="Segoe UI Symbol"/>
        <family val="2"/>
      </rPr>
      <t>✕</t>
    </r>
    <r>
      <rPr>
        <sz val="9"/>
        <color theme="1"/>
        <rFont val="游ゴシック"/>
        <family val="2"/>
        <charset val="128"/>
      </rPr>
      <t xml:space="preserve"> w2 ＋ H </t>
    </r>
    <r>
      <rPr>
        <sz val="9"/>
        <color theme="1"/>
        <rFont val="Segoe UI Symbol"/>
        <family val="2"/>
      </rPr>
      <t>✕</t>
    </r>
    <r>
      <rPr>
        <sz val="9"/>
        <color theme="1"/>
        <rFont val="游ゴシック"/>
        <family val="2"/>
        <charset val="128"/>
      </rPr>
      <t xml:space="preserve"> ｗ</t>
    </r>
    <phoneticPr fontId="4"/>
  </si>
  <si>
    <t>w2 ＋ w</t>
    <phoneticPr fontId="4"/>
  </si>
  <si>
    <t>連結時最大安定傾斜角度 θ の算出</t>
    <rPh sb="0" eb="3">
      <t>レンケツジ</t>
    </rPh>
    <rPh sb="3" eb="5">
      <t>サイダイ</t>
    </rPh>
    <rPh sb="5" eb="7">
      <t>アンテイ</t>
    </rPh>
    <rPh sb="7" eb="11">
      <t>ケイシャカクド</t>
    </rPh>
    <rPh sb="15" eb="17">
      <t>サンシュツ</t>
    </rPh>
    <phoneticPr fontId="4"/>
  </si>
  <si>
    <t>tanθ＝</t>
    <phoneticPr fontId="4"/>
  </si>
  <si>
    <t>B’</t>
    <phoneticPr fontId="4"/>
  </si>
  <si>
    <t>H’</t>
    <phoneticPr fontId="4"/>
  </si>
  <si>
    <t>連結車両の車両重量</t>
    <rPh sb="0" eb="2">
      <t>レンケツ</t>
    </rPh>
    <rPh sb="2" eb="4">
      <t>シャリョウ</t>
    </rPh>
    <rPh sb="5" eb="9">
      <t>シャリョウジュウリョウ</t>
    </rPh>
    <phoneticPr fontId="4"/>
  </si>
  <si>
    <t>連結車両の車両総重量</t>
    <rPh sb="0" eb="2">
      <t>レンケツ</t>
    </rPh>
    <rPh sb="2" eb="4">
      <t>シャリョウ</t>
    </rPh>
    <rPh sb="5" eb="10">
      <t>シャリョウソウジュウリョウ</t>
    </rPh>
    <phoneticPr fontId="4"/>
  </si>
  <si>
    <t>wt</t>
    <phoneticPr fontId="4"/>
  </si>
  <si>
    <t>Wt</t>
    <phoneticPr fontId="4"/>
  </si>
  <si>
    <t>基準の算出＝</t>
    <rPh sb="0" eb="2">
      <t>キジュン</t>
    </rPh>
    <rPh sb="3" eb="5">
      <t>サンシュツ</t>
    </rPh>
    <phoneticPr fontId="4"/>
  </si>
  <si>
    <t>算出された値が、1.2以下の場合</t>
    <rPh sb="0" eb="2">
      <t>サンシュツ</t>
    </rPh>
    <rPh sb="5" eb="6">
      <t>アタイ</t>
    </rPh>
    <rPh sb="11" eb="13">
      <t>イカ</t>
    </rPh>
    <rPh sb="14" eb="16">
      <t>バアイ</t>
    </rPh>
    <phoneticPr fontId="4"/>
  </si>
  <si>
    <t>算出された値が、1.2超の場合</t>
    <rPh sb="0" eb="2">
      <t>サンシュツ</t>
    </rPh>
    <rPh sb="5" eb="6">
      <t>アタイ</t>
    </rPh>
    <rPh sb="11" eb="12">
      <t>チョウ</t>
    </rPh>
    <rPh sb="13" eb="15">
      <t>バアイ</t>
    </rPh>
    <phoneticPr fontId="4"/>
  </si>
  <si>
    <t>当該連結車両の連結時最大安定傾斜角度は、</t>
    <rPh sb="0" eb="2">
      <t>トウガイ</t>
    </rPh>
    <rPh sb="2" eb="4">
      <t>レンケツ</t>
    </rPh>
    <rPh sb="4" eb="6">
      <t>シャリョウ</t>
    </rPh>
    <rPh sb="7" eb="10">
      <t>レンケツジ</t>
    </rPh>
    <rPh sb="10" eb="12">
      <t>サイダイ</t>
    </rPh>
    <rPh sb="12" eb="14">
      <t>アンテイ</t>
    </rPh>
    <rPh sb="14" eb="18">
      <t>ケイシャカクド</t>
    </rPh>
    <phoneticPr fontId="4"/>
  </si>
  <si>
    <t>° となり、計算によって算出された基準は、</t>
    <rPh sb="6" eb="8">
      <t>ケイサン</t>
    </rPh>
    <rPh sb="12" eb="14">
      <t>サンシュツ</t>
    </rPh>
    <rPh sb="17" eb="19">
      <t>キジュン</t>
    </rPh>
    <phoneticPr fontId="4"/>
  </si>
  <si>
    <t>°以上であるため、</t>
    <rPh sb="1" eb="3">
      <t>イジョウ</t>
    </rPh>
    <phoneticPr fontId="4"/>
  </si>
  <si>
    <t>当該車両の最大安定傾斜角度は基準を満たす。</t>
    <rPh sb="0" eb="4">
      <t>トウガイシャリョウ</t>
    </rPh>
    <rPh sb="5" eb="7">
      <t>サイダイ</t>
    </rPh>
    <rPh sb="7" eb="9">
      <t>アンテイ</t>
    </rPh>
    <rPh sb="9" eb="13">
      <t>ケイシャカクド</t>
    </rPh>
    <rPh sb="14" eb="16">
      <t>キジュン</t>
    </rPh>
    <rPh sb="17" eb="18">
      <t>ミ</t>
    </rPh>
    <phoneticPr fontId="4"/>
  </si>
  <si>
    <t xml:space="preserve">mm </t>
    <phoneticPr fontId="4"/>
  </si>
  <si>
    <t xml:space="preserve">kg </t>
    <phoneticPr fontId="4"/>
  </si>
  <si>
    <t xml:space="preserve"> </t>
    <phoneticPr fontId="4"/>
  </si>
  <si>
    <t>H2 = B2 /β2 によって算出</t>
    <rPh sb="16" eb="18">
      <t>サンシュツ</t>
    </rPh>
    <phoneticPr fontId="4"/>
  </si>
  <si>
    <r>
      <t xml:space="preserve">wf </t>
    </r>
    <r>
      <rPr>
        <sz val="9"/>
        <color theme="1"/>
        <rFont val="Segoe UI Symbol"/>
        <family val="2"/>
      </rPr>
      <t>✕</t>
    </r>
    <r>
      <rPr>
        <sz val="9"/>
        <color theme="1"/>
        <rFont val="游ゴシック"/>
        <family val="2"/>
        <charset val="128"/>
        <scheme val="minor"/>
      </rPr>
      <t xml:space="preserve"> Tr2＋wr </t>
    </r>
    <r>
      <rPr>
        <sz val="9"/>
        <color theme="1"/>
        <rFont val="Segoe UI Symbol"/>
        <family val="2"/>
      </rPr>
      <t>✕</t>
    </r>
    <r>
      <rPr>
        <sz val="9"/>
        <color theme="1"/>
        <rFont val="游ゴシック"/>
        <family val="2"/>
        <charset val="128"/>
        <scheme val="minor"/>
      </rPr>
      <t xml:space="preserve"> Tr </t>
    </r>
    <phoneticPr fontId="4"/>
  </si>
  <si>
    <r>
      <t xml:space="preserve">L </t>
    </r>
    <r>
      <rPr>
        <sz val="9"/>
        <color theme="1"/>
        <rFont val="Segoe UI Symbol"/>
        <family val="2"/>
      </rPr>
      <t>✕</t>
    </r>
    <r>
      <rPr>
        <sz val="9"/>
        <color theme="1"/>
        <rFont val="游ゴシック"/>
        <family val="2"/>
        <charset val="128"/>
        <scheme val="minor"/>
      </rPr>
      <t xml:space="preserve"> ( wr’ － wr ) </t>
    </r>
    <r>
      <rPr>
        <sz val="9"/>
        <color theme="1"/>
        <rFont val="Segoe UI Symbol"/>
        <family val="2"/>
      </rPr>
      <t>✕</t>
    </r>
    <r>
      <rPr>
        <sz val="9"/>
        <color theme="1"/>
        <rFont val="游ゴシック"/>
        <family val="2"/>
        <charset val="128"/>
        <scheme val="minor"/>
      </rPr>
      <t xml:space="preserve"> √(L²－h²)</t>
    </r>
    <phoneticPr fontId="4"/>
  </si>
  <si>
    <r>
      <t xml:space="preserve">L </t>
    </r>
    <r>
      <rPr>
        <sz val="9"/>
        <color theme="1"/>
        <rFont val="游ゴシック"/>
        <family val="3"/>
        <charset val="128"/>
      </rPr>
      <t>✕</t>
    </r>
    <r>
      <rPr>
        <sz val="9"/>
        <color theme="1"/>
        <rFont val="游ゴシック"/>
        <family val="3"/>
        <charset val="128"/>
        <scheme val="minor"/>
      </rPr>
      <t xml:space="preserve"> ( wr’ － wr ) </t>
    </r>
    <r>
      <rPr>
        <sz val="9"/>
        <color theme="1"/>
        <rFont val="游ゴシック"/>
        <family val="3"/>
        <charset val="128"/>
      </rPr>
      <t>✕</t>
    </r>
    <r>
      <rPr>
        <sz val="9"/>
        <color theme="1"/>
        <rFont val="游ゴシック"/>
        <family val="3"/>
        <charset val="128"/>
        <scheme val="minor"/>
      </rPr>
      <t xml:space="preserve"> √(L²－h²)</t>
    </r>
    <phoneticPr fontId="4"/>
  </si>
  <si>
    <r>
      <t xml:space="preserve">ｗ </t>
    </r>
    <r>
      <rPr>
        <sz val="9"/>
        <color theme="1"/>
        <rFont val="Segoe UI Symbol"/>
        <family val="2"/>
      </rPr>
      <t>✕</t>
    </r>
    <r>
      <rPr>
        <sz val="9"/>
        <color theme="1"/>
        <rFont val="游ゴシック"/>
        <family val="2"/>
        <charset val="128"/>
        <scheme val="minor"/>
      </rPr>
      <t xml:space="preserve"> ｈ</t>
    </r>
    <phoneticPr fontId="4"/>
  </si>
  <si>
    <r>
      <t xml:space="preserve">ｗ </t>
    </r>
    <r>
      <rPr>
        <sz val="9"/>
        <color theme="1"/>
        <rFont val="游ゴシック"/>
        <family val="2"/>
        <charset val="128"/>
      </rPr>
      <t>✕</t>
    </r>
    <r>
      <rPr>
        <sz val="9"/>
        <color theme="1"/>
        <rFont val="游ゴシック"/>
        <family val="3"/>
        <charset val="128"/>
        <scheme val="minor"/>
      </rPr>
      <t xml:space="preserve"> ｈ</t>
    </r>
    <phoneticPr fontId="4"/>
  </si>
  <si>
    <t>トレーラー単体での重心高・安定幅の算出</t>
    <rPh sb="5" eb="7">
      <t>タンタイ</t>
    </rPh>
    <rPh sb="9" eb="12">
      <t>ジュウシンコウ</t>
    </rPh>
    <rPh sb="13" eb="15">
      <t>アンテイ</t>
    </rPh>
    <rPh sb="15" eb="16">
      <t>ハバ</t>
    </rPh>
    <rPh sb="17" eb="19">
      <t>サンシュツ</t>
    </rPh>
    <phoneticPr fontId="4"/>
  </si>
  <si>
    <t>*2</t>
    <phoneticPr fontId="4"/>
  </si>
  <si>
    <t>諸元に記載がある場合は記入</t>
    <rPh sb="0" eb="2">
      <t>ショゲン</t>
    </rPh>
    <rPh sb="3" eb="5">
      <t>キサイ</t>
    </rPh>
    <rPh sb="8" eb="10">
      <t>バアイ</t>
    </rPh>
    <rPh sb="11" eb="13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</si>
</sst>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00"/>
  </numFmts>
  <fonts count="15" x14ac:knownFonts="1">
    <font>
      <sz val="9"/>
      <color theme="1"/>
      <name val="游ゴシック"/>
      <family val="2"/>
      <charset val="128"/>
      <scheme val="minor"/>
    </font>
    <font>
      <sz val="9"/>
      <color rgb="FFFF0000"/>
      <name val="游ゴシック"/>
      <family val="2"/>
      <charset val="128"/>
      <scheme val="minor"/>
    </font>
    <font>
      <sz val="9"/>
      <color theme="0"/>
      <name val="游ゴシック"/>
      <family val="2"/>
      <charset val="128"/>
      <scheme val="minor"/>
    </font>
    <font>
      <sz val="9"/>
      <color theme="1"/>
      <name val="游ゴシック"/>
      <family val="2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rgb="FFFF0000"/>
      <name val="游ゴシック"/>
      <family val="2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9"/>
      <color theme="1"/>
      <name val="Segoe UI Symbol"/>
      <family val="2"/>
    </font>
    <font>
      <sz val="9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10" fillId="0" borderId="0" xfId="0" applyFont="1" applyProtection="1">
      <alignment vertical="center"/>
    </xf>
    <xf numFmtId="0" fontId="0" fillId="0" borderId="0" xfId="0" applyBorder="1" applyProtection="1">
      <alignment vertical="center"/>
    </xf>
    <xf numFmtId="0" fontId="1" fillId="0" borderId="0" xfId="0" applyFo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8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quotePrefix="1" applyAlignment="1" applyProtection="1">
      <alignment horizontal="center" vertical="center"/>
    </xf>
    <xf numFmtId="0" fontId="0" fillId="0" borderId="1" xfId="0" applyBorder="1" applyProtection="1">
      <alignment vertical="center"/>
    </xf>
    <xf numFmtId="0" fontId="0" fillId="0" borderId="8" xfId="0" applyBorder="1" applyProtection="1">
      <alignment vertical="center"/>
    </xf>
    <xf numFmtId="0" fontId="2" fillId="0" borderId="0" xfId="0" applyFo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" xfId="0" quotePrefix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9" fillId="0" borderId="0" xfId="0" applyFont="1" applyProtection="1">
      <alignment vertical="center"/>
    </xf>
    <xf numFmtId="0" fontId="9" fillId="0" borderId="11" xfId="0" applyFont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176" fontId="0" fillId="0" borderId="2" xfId="0" applyNumberFormat="1" applyFill="1" applyBorder="1" applyProtection="1">
      <alignment vertical="center"/>
      <protection locked="0"/>
    </xf>
    <xf numFmtId="0" fontId="0" fillId="0" borderId="1" xfId="0" applyBorder="1" applyProtection="1">
      <alignment vertical="center"/>
    </xf>
    <xf numFmtId="176" fontId="0" fillId="0" borderId="1" xfId="0" applyNumberFormat="1" applyFill="1" applyBorder="1" applyProtection="1">
      <alignment vertical="center"/>
      <protection locked="0"/>
    </xf>
    <xf numFmtId="0" fontId="0" fillId="0" borderId="3" xfId="0" applyBorder="1" applyProtection="1">
      <alignment vertical="center"/>
    </xf>
    <xf numFmtId="0" fontId="7" fillId="0" borderId="1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14" xfId="0" applyFont="1" applyBorder="1" applyAlignment="1" applyProtection="1">
      <alignment horizontal="left" vertical="center" wrapText="1"/>
    </xf>
    <xf numFmtId="0" fontId="8" fillId="0" borderId="7" xfId="0" applyFont="1" applyBorder="1" applyAlignment="1" applyProtection="1">
      <alignment horizontal="left" vertical="center" wrapText="1"/>
    </xf>
    <xf numFmtId="0" fontId="8" fillId="0" borderId="8" xfId="0" applyFont="1" applyBorder="1" applyAlignment="1" applyProtection="1">
      <alignment horizontal="left" vertical="center" wrapText="1"/>
    </xf>
    <xf numFmtId="0" fontId="8" fillId="0" borderId="9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</xf>
    <xf numFmtId="176" fontId="0" fillId="0" borderId="3" xfId="0" applyNumberFormat="1" applyFill="1" applyBorder="1" applyProtection="1">
      <alignment vertical="center"/>
      <protection locked="0"/>
    </xf>
    <xf numFmtId="176" fontId="0" fillId="0" borderId="4" xfId="0" applyNumberFormat="1" applyFill="1" applyBorder="1" applyAlignment="1" applyProtection="1">
      <alignment horizontal="right" vertical="center"/>
      <protection locked="0"/>
    </xf>
    <xf numFmtId="176" fontId="0" fillId="0" borderId="5" xfId="0" applyNumberFormat="1" applyFill="1" applyBorder="1" applyAlignment="1" applyProtection="1">
      <alignment horizontal="right" vertical="center"/>
      <protection locked="0"/>
    </xf>
    <xf numFmtId="176" fontId="0" fillId="0" borderId="6" xfId="0" applyNumberFormat="1" applyFill="1" applyBorder="1" applyAlignment="1" applyProtection="1">
      <alignment horizontal="right" vertical="center"/>
      <protection locked="0"/>
    </xf>
    <xf numFmtId="176" fontId="0" fillId="0" borderId="7" xfId="0" applyNumberFormat="1" applyFill="1" applyBorder="1" applyAlignment="1" applyProtection="1">
      <alignment horizontal="right" vertical="center"/>
      <protection locked="0"/>
    </xf>
    <xf numFmtId="176" fontId="0" fillId="0" borderId="8" xfId="0" applyNumberFormat="1" applyFill="1" applyBorder="1" applyAlignment="1" applyProtection="1">
      <alignment horizontal="right" vertical="center"/>
      <protection locked="0"/>
    </xf>
    <xf numFmtId="176" fontId="0" fillId="0" borderId="9" xfId="0" applyNumberForma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/>
    </xf>
    <xf numFmtId="177" fontId="0" fillId="0" borderId="0" xfId="0" applyNumberFormat="1" applyBorder="1" applyAlignment="1" applyProtection="1">
      <alignment horizontal="center" vertical="center"/>
    </xf>
    <xf numFmtId="177" fontId="0" fillId="0" borderId="8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176" fontId="0" fillId="0" borderId="1" xfId="0" applyNumberFormat="1" applyBorder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13" fillId="0" borderId="8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176" fontId="0" fillId="0" borderId="1" xfId="0" applyNumberFormat="1" applyBorder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C16C4-DDB7-4D59-BEEF-1B435BED0F09}">
  <dimension ref="A1:BK110"/>
  <sheetViews>
    <sheetView showGridLines="0" showRowColHeaders="0" tabSelected="1" showRuler="0" view="pageLayout" zoomScaleNormal="100" workbookViewId="0">
      <selection activeCell="Y43" sqref="Y43:Z43"/>
    </sheetView>
  </sheetViews>
  <sheetFormatPr defaultColWidth="3.7109375" defaultRowHeight="15.75" x14ac:dyDescent="0.35"/>
  <cols>
    <col min="1" max="1" width="4.7109375" style="1" customWidth="1"/>
    <col min="2" max="16384" width="3.7109375" style="1"/>
  </cols>
  <sheetData>
    <row r="1" spans="1:63" ht="16.5" customHeight="1" x14ac:dyDescent="0.3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</row>
    <row r="2" spans="1:63" ht="15.75" customHeight="1" x14ac:dyDescent="0.35"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</row>
    <row r="3" spans="1:63" ht="12" customHeight="1" x14ac:dyDescent="0.35">
      <c r="A3" s="1" t="s">
        <v>1</v>
      </c>
      <c r="N3" s="1" t="s">
        <v>2</v>
      </c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</row>
    <row r="4" spans="1:63" ht="12" customHeight="1" x14ac:dyDescent="0.35">
      <c r="B4" s="24" t="s">
        <v>3</v>
      </c>
      <c r="C4" s="24"/>
      <c r="D4" s="24"/>
      <c r="E4" s="24"/>
      <c r="F4" s="2" t="s">
        <v>4</v>
      </c>
      <c r="G4" s="25"/>
      <c r="H4" s="25"/>
      <c r="I4" s="25"/>
      <c r="J4" s="2" t="s">
        <v>27</v>
      </c>
      <c r="O4" s="24" t="s">
        <v>21</v>
      </c>
      <c r="P4" s="24"/>
      <c r="Q4" s="24"/>
      <c r="R4" s="24"/>
      <c r="S4" s="24"/>
      <c r="T4" s="26"/>
      <c r="U4" s="26"/>
      <c r="V4" s="26"/>
      <c r="W4" s="26"/>
      <c r="X4" s="26"/>
      <c r="Y4" s="26"/>
      <c r="Z4" s="26"/>
      <c r="AA4" s="26"/>
      <c r="AB4" s="26"/>
      <c r="AC4" s="17"/>
      <c r="AD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</row>
    <row r="5" spans="1:63" ht="12" customHeight="1" x14ac:dyDescent="0.35">
      <c r="B5" s="24" t="s">
        <v>5</v>
      </c>
      <c r="C5" s="24"/>
      <c r="D5" s="24"/>
      <c r="E5" s="24"/>
      <c r="F5" s="2" t="s">
        <v>6</v>
      </c>
      <c r="G5" s="25"/>
      <c r="H5" s="25"/>
      <c r="I5" s="25"/>
      <c r="J5" s="2" t="s">
        <v>27</v>
      </c>
      <c r="O5" s="24" t="s">
        <v>22</v>
      </c>
      <c r="P5" s="24"/>
      <c r="Q5" s="24"/>
      <c r="R5" s="24"/>
      <c r="S5" s="24"/>
      <c r="T5" s="3" t="s">
        <v>53</v>
      </c>
      <c r="U5" s="27"/>
      <c r="V5" s="27"/>
      <c r="W5" s="27"/>
      <c r="X5" s="3" t="s">
        <v>23</v>
      </c>
      <c r="Y5" s="28"/>
      <c r="Z5" s="28"/>
      <c r="AA5" s="28"/>
      <c r="AB5" s="28"/>
      <c r="AC5" s="17"/>
      <c r="AD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</row>
    <row r="6" spans="1:63" ht="12" customHeight="1" x14ac:dyDescent="0.35">
      <c r="B6" s="24" t="s">
        <v>7</v>
      </c>
      <c r="C6" s="24"/>
      <c r="D6" s="24"/>
      <c r="E6" s="24"/>
      <c r="F6" s="2" t="s">
        <v>8</v>
      </c>
      <c r="G6" s="25"/>
      <c r="H6" s="25"/>
      <c r="I6" s="25"/>
      <c r="J6" s="2" t="s">
        <v>91</v>
      </c>
      <c r="O6" s="24" t="s">
        <v>24</v>
      </c>
      <c r="P6" s="24"/>
      <c r="Q6" s="24"/>
      <c r="R6" s="24"/>
      <c r="S6" s="24"/>
      <c r="T6" s="2" t="s">
        <v>52</v>
      </c>
      <c r="U6" s="29"/>
      <c r="V6" s="29"/>
      <c r="W6" s="29"/>
      <c r="X6" s="2" t="s">
        <v>23</v>
      </c>
      <c r="Y6" s="28"/>
      <c r="Z6" s="28"/>
      <c r="AA6" s="28"/>
      <c r="AB6" s="28"/>
      <c r="AC6" s="17"/>
      <c r="AD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</row>
    <row r="7" spans="1:63" ht="12" customHeight="1" x14ac:dyDescent="0.35">
      <c r="B7" s="24" t="s">
        <v>9</v>
      </c>
      <c r="C7" s="24"/>
      <c r="D7" s="24"/>
      <c r="E7" s="24"/>
      <c r="F7" s="2" t="s">
        <v>10</v>
      </c>
      <c r="G7" s="25"/>
      <c r="H7" s="25"/>
      <c r="I7" s="25"/>
      <c r="J7" s="2" t="s">
        <v>91</v>
      </c>
      <c r="O7" s="24" t="s">
        <v>25</v>
      </c>
      <c r="P7" s="24"/>
      <c r="Q7" s="24"/>
      <c r="R7" s="24"/>
      <c r="S7" s="24"/>
      <c r="T7" s="2" t="s">
        <v>54</v>
      </c>
      <c r="U7" s="29"/>
      <c r="V7" s="29"/>
      <c r="W7" s="29"/>
      <c r="X7" s="2" t="s">
        <v>23</v>
      </c>
      <c r="Y7" s="28"/>
      <c r="Z7" s="28"/>
      <c r="AA7" s="28"/>
      <c r="AB7" s="28"/>
      <c r="AC7" s="17"/>
      <c r="AD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</row>
    <row r="8" spans="1:63" ht="12" customHeight="1" x14ac:dyDescent="0.35">
      <c r="B8" s="24" t="s">
        <v>11</v>
      </c>
      <c r="C8" s="24"/>
      <c r="D8" s="24"/>
      <c r="E8" s="24"/>
      <c r="F8" s="2" t="s">
        <v>12</v>
      </c>
      <c r="G8" s="25"/>
      <c r="H8" s="25"/>
      <c r="I8" s="25"/>
      <c r="J8" s="2" t="s">
        <v>91</v>
      </c>
      <c r="O8" s="24" t="s">
        <v>26</v>
      </c>
      <c r="P8" s="24"/>
      <c r="Q8" s="24"/>
      <c r="R8" s="24"/>
      <c r="S8" s="24"/>
      <c r="T8" s="2" t="s">
        <v>55</v>
      </c>
      <c r="U8" s="29"/>
      <c r="V8" s="29"/>
      <c r="W8" s="29"/>
      <c r="X8" s="2" t="s">
        <v>27</v>
      </c>
      <c r="Y8" s="28"/>
      <c r="Z8" s="28"/>
      <c r="AA8" s="28"/>
      <c r="AB8" s="28"/>
      <c r="AC8" s="17"/>
      <c r="AD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</row>
    <row r="9" spans="1:63" ht="12" customHeight="1" x14ac:dyDescent="0.35">
      <c r="B9" s="24" t="s">
        <v>13</v>
      </c>
      <c r="C9" s="24"/>
      <c r="D9" s="24"/>
      <c r="E9" s="24"/>
      <c r="F9" s="2" t="s">
        <v>14</v>
      </c>
      <c r="G9" s="25"/>
      <c r="H9" s="25"/>
      <c r="I9" s="25"/>
      <c r="J9" s="2" t="s">
        <v>91</v>
      </c>
      <c r="O9" s="24" t="s">
        <v>28</v>
      </c>
      <c r="P9" s="24"/>
      <c r="Q9" s="24"/>
      <c r="R9" s="24"/>
      <c r="S9" s="24"/>
      <c r="T9" s="2" t="s">
        <v>56</v>
      </c>
      <c r="U9" s="29"/>
      <c r="V9" s="29"/>
      <c r="W9" s="29"/>
      <c r="X9" s="2" t="s">
        <v>27</v>
      </c>
      <c r="Y9" s="30"/>
      <c r="Z9" s="30"/>
      <c r="AA9" s="30"/>
      <c r="AB9" s="30"/>
      <c r="AC9" s="17"/>
      <c r="AD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</row>
    <row r="10" spans="1:63" ht="12" customHeight="1" x14ac:dyDescent="0.35">
      <c r="B10" s="24" t="s">
        <v>15</v>
      </c>
      <c r="C10" s="24"/>
      <c r="D10" s="24"/>
      <c r="E10" s="24"/>
      <c r="F10" s="2" t="s">
        <v>16</v>
      </c>
      <c r="G10" s="25"/>
      <c r="H10" s="25"/>
      <c r="I10" s="25"/>
      <c r="J10" s="2" t="s">
        <v>27</v>
      </c>
      <c r="O10" s="38" t="s">
        <v>29</v>
      </c>
      <c r="P10" s="38"/>
      <c r="Q10" s="38"/>
      <c r="R10" s="38"/>
      <c r="S10" s="38"/>
      <c r="T10" s="4" t="s">
        <v>57</v>
      </c>
      <c r="U10" s="39"/>
      <c r="V10" s="39"/>
      <c r="W10" s="39"/>
      <c r="X10" s="4" t="s">
        <v>27</v>
      </c>
      <c r="Y10" s="23" t="s">
        <v>100</v>
      </c>
      <c r="Z10" s="56" t="str">
        <f>"("&amp;IF(U10="",IF(Z14="","",Z14),U10)&amp;")"</f>
        <v>()</v>
      </c>
      <c r="AA10" s="56"/>
      <c r="AB10" s="57"/>
      <c r="AC10" s="17"/>
      <c r="AD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</row>
    <row r="11" spans="1:63" ht="12" customHeight="1" x14ac:dyDescent="0.35">
      <c r="B11" s="24" t="s">
        <v>17</v>
      </c>
      <c r="C11" s="24"/>
      <c r="D11" s="24"/>
      <c r="E11" s="24"/>
      <c r="F11" s="2" t="s">
        <v>18</v>
      </c>
      <c r="G11" s="25"/>
      <c r="H11" s="25"/>
      <c r="I11" s="25"/>
      <c r="J11" s="2" t="s">
        <v>91</v>
      </c>
      <c r="O11" s="24" t="s">
        <v>31</v>
      </c>
      <c r="P11" s="24"/>
      <c r="Q11" s="24"/>
      <c r="R11" s="24"/>
      <c r="S11" s="24"/>
      <c r="T11" s="24" t="s">
        <v>58</v>
      </c>
      <c r="U11" s="40"/>
      <c r="V11" s="41"/>
      <c r="W11" s="42"/>
      <c r="X11" s="24" t="s">
        <v>32</v>
      </c>
      <c r="Y11" s="31" t="s">
        <v>33</v>
      </c>
      <c r="Z11" s="32"/>
      <c r="AA11" s="32"/>
      <c r="AB11" s="33"/>
      <c r="AC11" s="17"/>
      <c r="AD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</row>
    <row r="12" spans="1:63" ht="12" customHeight="1" x14ac:dyDescent="0.35">
      <c r="B12" s="24" t="s">
        <v>19</v>
      </c>
      <c r="C12" s="24"/>
      <c r="D12" s="24"/>
      <c r="E12" s="24"/>
      <c r="F12" s="2" t="s">
        <v>20</v>
      </c>
      <c r="G12" s="25"/>
      <c r="H12" s="25"/>
      <c r="I12" s="25"/>
      <c r="J12" s="2" t="s">
        <v>27</v>
      </c>
      <c r="K12" s="5"/>
      <c r="O12" s="24"/>
      <c r="P12" s="24"/>
      <c r="Q12" s="24"/>
      <c r="R12" s="24"/>
      <c r="S12" s="24"/>
      <c r="T12" s="24"/>
      <c r="U12" s="43"/>
      <c r="V12" s="44"/>
      <c r="W12" s="45"/>
      <c r="X12" s="24"/>
      <c r="Y12" s="34"/>
      <c r="Z12" s="35"/>
      <c r="AA12" s="35"/>
      <c r="AB12" s="36"/>
      <c r="AC12" s="17"/>
      <c r="AD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</row>
    <row r="13" spans="1:63" ht="12" customHeight="1" x14ac:dyDescent="0.35">
      <c r="B13" s="24" t="s">
        <v>29</v>
      </c>
      <c r="C13" s="24"/>
      <c r="D13" s="24"/>
      <c r="E13" s="24"/>
      <c r="F13" s="20" t="s">
        <v>50</v>
      </c>
      <c r="G13" s="37"/>
      <c r="H13" s="37"/>
      <c r="I13" s="37"/>
      <c r="J13" s="21" t="s">
        <v>27</v>
      </c>
      <c r="K13" s="5" t="s">
        <v>30</v>
      </c>
      <c r="P13" s="5" t="s">
        <v>100</v>
      </c>
      <c r="Q13" s="5" t="s">
        <v>34</v>
      </c>
      <c r="AC13" s="17"/>
      <c r="AD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</row>
    <row r="14" spans="1:63" ht="12" customHeight="1" x14ac:dyDescent="0.35">
      <c r="B14" s="22" t="s">
        <v>30</v>
      </c>
      <c r="C14" s="22" t="s">
        <v>101</v>
      </c>
      <c r="R14" s="7" t="s">
        <v>93</v>
      </c>
      <c r="Z14" s="55" t="str">
        <f>IF(U10="",IF(U11="","",ROUND( J32/RADIANS(U11),1)),U10)</f>
        <v/>
      </c>
      <c r="AA14" s="55"/>
      <c r="AC14" s="17"/>
      <c r="AD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</row>
    <row r="15" spans="1:63" ht="12" customHeight="1" x14ac:dyDescent="0.35">
      <c r="AA15" s="17"/>
      <c r="AB15" s="17"/>
      <c r="AC15" s="17"/>
      <c r="AD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</row>
    <row r="16" spans="1:63" ht="12" customHeight="1" x14ac:dyDescent="0.35">
      <c r="A16" s="1" t="s">
        <v>99</v>
      </c>
      <c r="O16" s="24" t="s">
        <v>35</v>
      </c>
      <c r="P16" s="24"/>
      <c r="Q16" s="24"/>
      <c r="R16" s="24"/>
      <c r="S16" s="24"/>
      <c r="T16" s="37"/>
      <c r="U16" s="37"/>
      <c r="V16" s="37"/>
      <c r="W16" s="37"/>
      <c r="X16" s="61" t="s">
        <v>36</v>
      </c>
      <c r="Y16" s="49"/>
      <c r="Z16" s="49"/>
      <c r="AA16" s="49"/>
      <c r="AB16" s="49"/>
      <c r="AC16" s="49"/>
      <c r="AD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</row>
    <row r="17" spans="1:63" ht="12" customHeight="1" x14ac:dyDescent="0.35">
      <c r="B17" s="1" t="s">
        <v>37</v>
      </c>
      <c r="M17" s="12"/>
      <c r="N17" s="12"/>
      <c r="O17" s="12"/>
      <c r="P17" s="12"/>
      <c r="Q17" s="12"/>
      <c r="R17" s="19"/>
      <c r="S17" s="19"/>
      <c r="T17" s="19"/>
      <c r="U17" s="19"/>
      <c r="V17" s="12"/>
      <c r="W17" s="12"/>
      <c r="X17" s="12"/>
      <c r="Y17" s="12"/>
      <c r="Z17" s="12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</row>
    <row r="18" spans="1:63" ht="12" customHeight="1" x14ac:dyDescent="0.35">
      <c r="C18" s="46" t="s">
        <v>38</v>
      </c>
      <c r="D18" s="46" t="s">
        <v>39</v>
      </c>
      <c r="E18" s="50" t="s">
        <v>95</v>
      </c>
      <c r="F18" s="50"/>
      <c r="G18" s="50"/>
      <c r="H18" s="50"/>
      <c r="I18" s="50"/>
      <c r="J18" s="50"/>
      <c r="K18" s="50"/>
      <c r="L18" s="46" t="s">
        <v>40</v>
      </c>
      <c r="M18" s="49" t="e">
        <f>IF(G13="",ROUND(G4+((G5*(G11-G8)*SQRT(G5^2-G10^2))/(G6*G10)),1),G13)</f>
        <v>#DIV/0!</v>
      </c>
      <c r="N18" s="49"/>
      <c r="O18" s="49" t="s">
        <v>27</v>
      </c>
      <c r="P18" s="12"/>
      <c r="Q18" s="12"/>
      <c r="R18" s="19"/>
      <c r="S18" s="19"/>
      <c r="T18" s="19"/>
      <c r="U18" s="19"/>
      <c r="V18" s="12"/>
      <c r="W18" s="12"/>
      <c r="X18" s="12"/>
      <c r="Y18" s="12"/>
      <c r="Z18" s="12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</row>
    <row r="19" spans="1:63" ht="12" customHeight="1" x14ac:dyDescent="0.35">
      <c r="C19" s="46"/>
      <c r="D19" s="46"/>
      <c r="E19" s="53" t="s">
        <v>97</v>
      </c>
      <c r="F19" s="53"/>
      <c r="G19" s="53"/>
      <c r="H19" s="53"/>
      <c r="I19" s="53"/>
      <c r="J19" s="53"/>
      <c r="K19" s="53"/>
      <c r="L19" s="46"/>
      <c r="M19" s="49"/>
      <c r="N19" s="49"/>
      <c r="O19" s="49"/>
      <c r="P19" s="12"/>
      <c r="Q19" s="12"/>
      <c r="R19" s="19"/>
      <c r="S19" s="19"/>
      <c r="T19" s="19"/>
      <c r="U19" s="19"/>
      <c r="V19" s="12"/>
      <c r="W19" s="12"/>
      <c r="X19" s="12"/>
      <c r="Y19" s="12"/>
      <c r="Z19" s="12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</row>
    <row r="20" spans="1:63" ht="12" customHeight="1" x14ac:dyDescent="0.35">
      <c r="M20" s="12"/>
      <c r="N20" s="12"/>
      <c r="O20" s="12"/>
      <c r="P20" s="12"/>
      <c r="Q20" s="12"/>
      <c r="R20" s="19"/>
      <c r="S20" s="19"/>
      <c r="T20" s="19"/>
      <c r="U20" s="19"/>
      <c r="V20" s="12"/>
      <c r="W20" s="12"/>
      <c r="X20" s="12"/>
      <c r="Y20" s="12"/>
      <c r="Z20" s="12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</row>
    <row r="21" spans="1:63" ht="12" customHeight="1" x14ac:dyDescent="0.35">
      <c r="B21" s="1" t="s">
        <v>41</v>
      </c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</row>
    <row r="22" spans="1:63" ht="12" customHeight="1" x14ac:dyDescent="0.35"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</row>
    <row r="23" spans="1:63" ht="12" customHeight="1" x14ac:dyDescent="0.35">
      <c r="B23" s="54" t="s">
        <v>42</v>
      </c>
      <c r="C23" s="54"/>
      <c r="D23" s="9" t="s">
        <v>20</v>
      </c>
      <c r="E23" s="46" t="s">
        <v>40</v>
      </c>
      <c r="F23" s="47" t="e">
        <f>ROUND( G12/(2*G5),3)</f>
        <v>#DIV/0!</v>
      </c>
      <c r="G23" s="47"/>
      <c r="H23" s="46" t="s">
        <v>40</v>
      </c>
      <c r="I23" s="49" t="e">
        <f>ROUND(DEGREES(ATAN(F23)),2)</f>
        <v>#DIV/0!</v>
      </c>
      <c r="J23" s="49"/>
      <c r="K23" s="46" t="s">
        <v>44</v>
      </c>
      <c r="N23" s="46" t="s">
        <v>45</v>
      </c>
      <c r="O23" s="46"/>
      <c r="P23" s="49" t="e">
        <f>ROUND((COS(F23)),4)</f>
        <v>#DIV/0!</v>
      </c>
      <c r="Q23" s="49"/>
      <c r="R23" s="46" t="s">
        <v>40</v>
      </c>
      <c r="S23" s="49" t="e">
        <f>ROUND( P23,3)</f>
        <v>#DIV/0!</v>
      </c>
      <c r="T23" s="49"/>
      <c r="U23" s="46" t="s">
        <v>92</v>
      </c>
      <c r="W23" s="8"/>
      <c r="X23" s="8"/>
      <c r="Y23" s="8"/>
      <c r="Z23" s="8"/>
      <c r="AA23" s="8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</row>
    <row r="24" spans="1:63" ht="12" customHeight="1" x14ac:dyDescent="0.35">
      <c r="B24" s="54"/>
      <c r="C24" s="54"/>
      <c r="D24" s="10" t="s">
        <v>43</v>
      </c>
      <c r="E24" s="46"/>
      <c r="F24" s="48"/>
      <c r="G24" s="48"/>
      <c r="H24" s="46"/>
      <c r="I24" s="50"/>
      <c r="J24" s="50"/>
      <c r="K24" s="46"/>
      <c r="N24" s="46"/>
      <c r="O24" s="46"/>
      <c r="P24" s="50"/>
      <c r="Q24" s="50"/>
      <c r="R24" s="46"/>
      <c r="S24" s="50"/>
      <c r="T24" s="50"/>
      <c r="U24" s="46"/>
      <c r="W24" s="8"/>
      <c r="X24" s="8"/>
      <c r="Y24" s="8"/>
      <c r="Z24" s="8"/>
      <c r="AA24" s="8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</row>
    <row r="25" spans="1:63" ht="12" customHeight="1" x14ac:dyDescent="0.35">
      <c r="B25" s="11"/>
      <c r="C25" s="11"/>
      <c r="D25" s="10"/>
      <c r="E25" s="10"/>
      <c r="F25" s="12"/>
      <c r="G25" s="12"/>
      <c r="H25" s="10"/>
      <c r="I25" s="12"/>
      <c r="J25" s="12"/>
      <c r="K25" s="10"/>
      <c r="N25" s="10"/>
      <c r="O25" s="10"/>
      <c r="P25" s="12"/>
      <c r="Q25" s="12"/>
      <c r="R25" s="10"/>
      <c r="S25" s="12"/>
      <c r="T25" s="12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</row>
    <row r="26" spans="1:63" ht="12" customHeight="1" x14ac:dyDescent="0.35">
      <c r="B26" s="54" t="s">
        <v>46</v>
      </c>
      <c r="C26" s="54"/>
      <c r="D26" s="50" t="s">
        <v>47</v>
      </c>
      <c r="E26" s="50"/>
      <c r="F26" s="50"/>
      <c r="G26" s="50"/>
      <c r="H26" s="50"/>
      <c r="I26" s="46" t="s">
        <v>49</v>
      </c>
      <c r="J26" s="49" t="e">
        <f>ROUND( (S23*(G7+G8*G12)/(2*G6)),1)</f>
        <v>#DIV/0!</v>
      </c>
      <c r="K26" s="49"/>
      <c r="L26" s="46" t="s">
        <v>90</v>
      </c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</row>
    <row r="27" spans="1:63" ht="12" customHeight="1" x14ac:dyDescent="0.35">
      <c r="B27" s="54"/>
      <c r="C27" s="54"/>
      <c r="D27" s="53" t="s">
        <v>48</v>
      </c>
      <c r="E27" s="53"/>
      <c r="F27" s="53"/>
      <c r="G27" s="53"/>
      <c r="H27" s="53"/>
      <c r="I27" s="46"/>
      <c r="J27" s="50"/>
      <c r="K27" s="50"/>
      <c r="L27" s="46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</row>
    <row r="28" spans="1:63" ht="12" customHeight="1" x14ac:dyDescent="0.35"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</row>
    <row r="29" spans="1:63" ht="12" customHeight="1" x14ac:dyDescent="0.35">
      <c r="A29" s="1" t="s">
        <v>51</v>
      </c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</row>
    <row r="30" spans="1:63" ht="12" customHeight="1" x14ac:dyDescent="0.35">
      <c r="B30" s="1" t="s">
        <v>59</v>
      </c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</row>
    <row r="31" spans="1:63" ht="12" customHeight="1" x14ac:dyDescent="0.35"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</row>
    <row r="32" spans="1:63" ht="12" customHeight="1" x14ac:dyDescent="0.35">
      <c r="B32" s="54" t="s">
        <v>60</v>
      </c>
      <c r="C32" s="54"/>
      <c r="D32" s="50" t="s">
        <v>61</v>
      </c>
      <c r="E32" s="50"/>
      <c r="F32" s="50"/>
      <c r="G32" s="50"/>
      <c r="H32" s="50"/>
      <c r="I32" s="46" t="s">
        <v>40</v>
      </c>
      <c r="J32" s="49" t="e">
        <f>ROUND( (U6*U8+U7*U9)/(2*U5),1)</f>
        <v>#DIV/0!</v>
      </c>
      <c r="K32" s="49"/>
      <c r="L32" s="46" t="s">
        <v>90</v>
      </c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</row>
    <row r="33" spans="2:63" ht="12" customHeight="1" x14ac:dyDescent="0.35">
      <c r="B33" s="54"/>
      <c r="C33" s="54"/>
      <c r="D33" s="53" t="s">
        <v>62</v>
      </c>
      <c r="E33" s="53"/>
      <c r="F33" s="53"/>
      <c r="G33" s="53"/>
      <c r="H33" s="53"/>
      <c r="I33" s="46"/>
      <c r="J33" s="50"/>
      <c r="K33" s="50"/>
      <c r="L33" s="46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</row>
    <row r="34" spans="2:63" ht="12" customHeight="1" x14ac:dyDescent="0.35">
      <c r="B34" s="11"/>
      <c r="C34" s="11"/>
      <c r="D34" s="12"/>
      <c r="E34" s="12"/>
      <c r="F34" s="12"/>
      <c r="G34" s="12"/>
      <c r="H34" s="12"/>
      <c r="I34" s="10"/>
      <c r="J34" s="10"/>
      <c r="K34" s="10"/>
      <c r="L34" s="10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</row>
    <row r="35" spans="2:63" ht="12" customHeight="1" x14ac:dyDescent="0.35">
      <c r="B35" s="1" t="s">
        <v>63</v>
      </c>
      <c r="H35" s="1" t="s">
        <v>65</v>
      </c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</row>
    <row r="36" spans="2:63" ht="12" customHeight="1" x14ac:dyDescent="0.35"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</row>
    <row r="37" spans="2:63" ht="12" customHeight="1" x14ac:dyDescent="0.35">
      <c r="B37" s="54" t="s">
        <v>64</v>
      </c>
      <c r="C37" s="54"/>
      <c r="D37" s="50" t="s">
        <v>94</v>
      </c>
      <c r="E37" s="50"/>
      <c r="F37" s="50"/>
      <c r="G37" s="50"/>
      <c r="H37" s="50"/>
      <c r="I37" s="46" t="s">
        <v>40</v>
      </c>
      <c r="J37" s="49" t="str">
        <f>IF(T16="セミ",ROUND((G7*U9+G8*G12)/(2*G6),1),"")</f>
        <v/>
      </c>
      <c r="K37" s="49"/>
      <c r="L37" s="46" t="s">
        <v>67</v>
      </c>
      <c r="M37" s="46"/>
      <c r="N37" s="46"/>
      <c r="O37" s="46"/>
      <c r="P37" s="46"/>
      <c r="Q37" s="46"/>
      <c r="R37" s="46"/>
      <c r="S37" s="49" t="str">
        <f>IF(T16="フル",J26,"")</f>
        <v/>
      </c>
      <c r="T37" s="49"/>
      <c r="U37" s="46" t="s">
        <v>90</v>
      </c>
      <c r="W37" s="55" t="str">
        <f>IF(J37="",IF(S37="","",S37),J37)</f>
        <v/>
      </c>
      <c r="X37" s="55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</row>
    <row r="38" spans="2:63" ht="12" customHeight="1" x14ac:dyDescent="0.35">
      <c r="B38" s="54"/>
      <c r="C38" s="54"/>
      <c r="D38" s="53" t="s">
        <v>66</v>
      </c>
      <c r="E38" s="53"/>
      <c r="F38" s="53"/>
      <c r="G38" s="53"/>
      <c r="H38" s="53"/>
      <c r="I38" s="46"/>
      <c r="J38" s="50"/>
      <c r="K38" s="50"/>
      <c r="L38" s="46"/>
      <c r="M38" s="46"/>
      <c r="N38" s="46"/>
      <c r="O38" s="46"/>
      <c r="P38" s="46"/>
      <c r="Q38" s="46"/>
      <c r="R38" s="46"/>
      <c r="S38" s="50"/>
      <c r="T38" s="50"/>
      <c r="U38" s="46"/>
      <c r="W38" s="55"/>
      <c r="X38" s="55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</row>
    <row r="39" spans="2:63" ht="15.75" customHeight="1" x14ac:dyDescent="0.35"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</row>
    <row r="40" spans="2:63" ht="12" customHeight="1" x14ac:dyDescent="0.35">
      <c r="B40" s="1" t="s">
        <v>68</v>
      </c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</row>
    <row r="41" spans="2:63" ht="12" customHeight="1" x14ac:dyDescent="0.35"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</row>
    <row r="42" spans="2:63" ht="12" customHeight="1" x14ac:dyDescent="0.35">
      <c r="B42" s="54" t="s">
        <v>69</v>
      </c>
      <c r="C42" s="54"/>
      <c r="D42" s="50" t="s">
        <v>70</v>
      </c>
      <c r="E42" s="50"/>
      <c r="F42" s="50"/>
      <c r="G42" s="50"/>
      <c r="H42" s="50"/>
      <c r="I42" s="46" t="s">
        <v>40</v>
      </c>
      <c r="J42" s="49" t="e">
        <f>ROUND( (U5*J32+G6*W37)/(G6+U5),1)</f>
        <v>#DIV/0!</v>
      </c>
      <c r="K42" s="49"/>
      <c r="L42" s="46" t="s">
        <v>90</v>
      </c>
      <c r="AB42" s="17"/>
      <c r="AC42" s="17"/>
      <c r="AD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</row>
    <row r="43" spans="2:63" ht="12" customHeight="1" x14ac:dyDescent="0.35">
      <c r="B43" s="54"/>
      <c r="C43" s="54"/>
      <c r="D43" s="49" t="s">
        <v>74</v>
      </c>
      <c r="E43" s="49"/>
      <c r="F43" s="49"/>
      <c r="G43" s="49"/>
      <c r="H43" s="49"/>
      <c r="I43" s="46"/>
      <c r="J43" s="50"/>
      <c r="K43" s="50"/>
      <c r="L43" s="46"/>
      <c r="S43" s="24" t="s">
        <v>79</v>
      </c>
      <c r="T43" s="24"/>
      <c r="U43" s="24"/>
      <c r="V43" s="24"/>
      <c r="W43" s="24"/>
      <c r="X43" s="2" t="s">
        <v>81</v>
      </c>
      <c r="Y43" s="52">
        <f>G6+U5</f>
        <v>0</v>
      </c>
      <c r="Z43" s="25"/>
      <c r="AA43" s="2" t="s">
        <v>23</v>
      </c>
      <c r="AB43" s="17"/>
      <c r="AC43" s="17"/>
      <c r="AD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</row>
    <row r="44" spans="2:63" ht="12" customHeight="1" x14ac:dyDescent="0.35">
      <c r="S44" s="24" t="s">
        <v>80</v>
      </c>
      <c r="T44" s="24"/>
      <c r="U44" s="24"/>
      <c r="V44" s="24"/>
      <c r="W44" s="24"/>
      <c r="X44" s="2" t="s">
        <v>82</v>
      </c>
      <c r="Y44" s="52">
        <f>G9+U5</f>
        <v>0</v>
      </c>
      <c r="Z44" s="25"/>
      <c r="AA44" s="2" t="s">
        <v>23</v>
      </c>
      <c r="AB44" s="17"/>
      <c r="AC44" s="17"/>
      <c r="AD44" s="17"/>
      <c r="AE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</row>
    <row r="45" spans="2:63" ht="12" customHeight="1" x14ac:dyDescent="0.35">
      <c r="B45" s="1" t="s">
        <v>71</v>
      </c>
      <c r="AB45" s="17"/>
      <c r="AC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</row>
    <row r="46" spans="2:63" ht="12" customHeight="1" x14ac:dyDescent="0.35">
      <c r="S46" s="46" t="s">
        <v>83</v>
      </c>
      <c r="T46" s="46"/>
      <c r="U46" s="46"/>
      <c r="V46" s="9" t="s">
        <v>82</v>
      </c>
      <c r="W46" s="46" t="s">
        <v>40</v>
      </c>
      <c r="X46" s="49" t="e">
        <f>ROUND( Y44/Y43,2)</f>
        <v>#DIV/0!</v>
      </c>
      <c r="Y46" s="49"/>
      <c r="Z46" s="46" t="e">
        <f>IF(X46&gt;AA46,"＞",IF(X46=AA46,"＝",IF(X46&lt;AA46,"＜","")))</f>
        <v>#DIV/0!</v>
      </c>
      <c r="AA46" s="46">
        <v>1.2</v>
      </c>
      <c r="AB46" s="17"/>
      <c r="AC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</row>
    <row r="47" spans="2:63" ht="12" customHeight="1" x14ac:dyDescent="0.35">
      <c r="B47" s="54" t="s">
        <v>72</v>
      </c>
      <c r="C47" s="54"/>
      <c r="D47" s="50" t="s">
        <v>73</v>
      </c>
      <c r="E47" s="50"/>
      <c r="F47" s="50"/>
      <c r="G47" s="50"/>
      <c r="H47" s="50"/>
      <c r="I47" s="46" t="s">
        <v>40</v>
      </c>
      <c r="J47" s="49" t="e">
        <f>ROUND( (Z14*U5+M18*G6)/(G6+U5),1)</f>
        <v>#VALUE!</v>
      </c>
      <c r="K47" s="49"/>
      <c r="L47" s="46" t="s">
        <v>90</v>
      </c>
      <c r="S47" s="46"/>
      <c r="T47" s="46"/>
      <c r="U47" s="46"/>
      <c r="V47" s="13" t="s">
        <v>81</v>
      </c>
      <c r="W47" s="46"/>
      <c r="X47" s="50"/>
      <c r="Y47" s="50"/>
      <c r="Z47" s="46"/>
      <c r="AA47" s="46"/>
      <c r="AB47" s="17"/>
      <c r="AC47" s="17"/>
      <c r="AD47" s="17"/>
      <c r="AE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</row>
    <row r="48" spans="2:63" ht="12" customHeight="1" x14ac:dyDescent="0.35">
      <c r="B48" s="54"/>
      <c r="C48" s="54"/>
      <c r="D48" s="51" t="s">
        <v>74</v>
      </c>
      <c r="E48" s="51"/>
      <c r="F48" s="51"/>
      <c r="G48" s="51"/>
      <c r="H48" s="51"/>
      <c r="I48" s="46"/>
      <c r="J48" s="50"/>
      <c r="K48" s="50"/>
      <c r="L48" s="46"/>
      <c r="AB48" s="17"/>
      <c r="AC48" s="17"/>
      <c r="AD48" s="17"/>
      <c r="AE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</row>
    <row r="49" spans="1:63" ht="12" customHeight="1" x14ac:dyDescent="0.35">
      <c r="S49" s="28" t="s">
        <v>84</v>
      </c>
      <c r="T49" s="28"/>
      <c r="U49" s="28"/>
      <c r="V49" s="28"/>
      <c r="W49" s="28"/>
      <c r="X49" s="28"/>
      <c r="Y49" s="28"/>
      <c r="Z49" s="14">
        <v>30</v>
      </c>
      <c r="AA49" s="14" t="s">
        <v>32</v>
      </c>
      <c r="AB49" s="17"/>
      <c r="AC49" s="17"/>
      <c r="AD49" s="17"/>
      <c r="AE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</row>
    <row r="50" spans="1:63" ht="12" customHeight="1" x14ac:dyDescent="0.35">
      <c r="A50" s="1" t="s">
        <v>75</v>
      </c>
      <c r="S50" s="28" t="s">
        <v>85</v>
      </c>
      <c r="T50" s="28"/>
      <c r="U50" s="28"/>
      <c r="V50" s="28"/>
      <c r="W50" s="28"/>
      <c r="X50" s="28"/>
      <c r="Y50" s="28"/>
      <c r="Z50" s="14">
        <v>35</v>
      </c>
      <c r="AA50" s="14" t="s">
        <v>32</v>
      </c>
      <c r="AB50" s="17"/>
      <c r="AC50" s="17"/>
      <c r="AD50" s="17"/>
      <c r="AE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</row>
    <row r="51" spans="1:63" ht="12" customHeight="1" x14ac:dyDescent="0.35">
      <c r="P51" s="6"/>
      <c r="Q51" s="6"/>
      <c r="R51" s="6"/>
      <c r="S51" s="6"/>
      <c r="T51" s="6"/>
      <c r="U51" s="6"/>
      <c r="V51" s="6"/>
      <c r="W51" s="6"/>
      <c r="X51" s="6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</row>
    <row r="52" spans="1:63" ht="12" customHeight="1" x14ac:dyDescent="0.35">
      <c r="B52" s="54" t="s">
        <v>76</v>
      </c>
      <c r="C52" s="54"/>
      <c r="D52" s="9" t="s">
        <v>77</v>
      </c>
      <c r="E52" s="46" t="s">
        <v>40</v>
      </c>
      <c r="F52" s="49" t="e">
        <f>ROUND(J42/J47,4)</f>
        <v>#DIV/0!</v>
      </c>
      <c r="G52" s="49"/>
      <c r="H52" s="46" t="s">
        <v>40</v>
      </c>
      <c r="I52" s="49" t="e">
        <f>ROUND(DEGREES(ATAN(F52)),2)</f>
        <v>#DIV/0!</v>
      </c>
      <c r="J52" s="49"/>
      <c r="K52" s="46" t="s">
        <v>32</v>
      </c>
      <c r="L52" s="59" t="e">
        <f>IF(I52="","",IF(W52="","",IF(I52&gt;=W52,"≧","＜")))</f>
        <v>#DIV/0!</v>
      </c>
      <c r="M52" s="49" t="e">
        <f>IF(Z46="","",IF(Z46="＞",35,30)&amp;"°")</f>
        <v>#DIV/0!</v>
      </c>
      <c r="N52" s="49"/>
      <c r="W52" s="16" t="e">
        <f>IF(Z46="","",IF(Z46="＞",35,30))</f>
        <v>#DIV/0!</v>
      </c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</row>
    <row r="53" spans="1:63" ht="12" customHeight="1" x14ac:dyDescent="0.35">
      <c r="B53" s="54"/>
      <c r="C53" s="54"/>
      <c r="D53" s="10" t="s">
        <v>78</v>
      </c>
      <c r="E53" s="46"/>
      <c r="F53" s="50"/>
      <c r="G53" s="50"/>
      <c r="H53" s="46"/>
      <c r="I53" s="50"/>
      <c r="J53" s="50"/>
      <c r="K53" s="46"/>
      <c r="L53" s="60"/>
      <c r="M53" s="50"/>
      <c r="N53" s="50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</row>
    <row r="54" spans="1:63" ht="15.75" customHeight="1" x14ac:dyDescent="0.35"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</row>
    <row r="55" spans="1:63" ht="12" customHeight="1" x14ac:dyDescent="0.35">
      <c r="A55" s="54" t="s">
        <v>86</v>
      </c>
      <c r="B55" s="54"/>
      <c r="C55" s="54"/>
      <c r="D55" s="54"/>
      <c r="E55" s="54"/>
      <c r="F55" s="54"/>
      <c r="G55" s="54"/>
      <c r="H55" s="54"/>
      <c r="I55" s="54"/>
      <c r="J55" s="54"/>
      <c r="K55" s="15" t="e">
        <f>IF( I52="","",ROUNDDOWN( I52,0))</f>
        <v>#DIV/0!</v>
      </c>
      <c r="L55" s="1" t="s">
        <v>87</v>
      </c>
      <c r="V55" s="15" t="e">
        <f>IF(W52="","",W52)</f>
        <v>#DIV/0!</v>
      </c>
      <c r="W55" s="1" t="s">
        <v>88</v>
      </c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</row>
    <row r="56" spans="1:63" ht="15.75" customHeight="1" x14ac:dyDescent="0.35"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</row>
    <row r="57" spans="1:63" ht="12" customHeight="1" x14ac:dyDescent="0.35">
      <c r="B57" s="1" t="s">
        <v>89</v>
      </c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</row>
    <row r="58" spans="1:63" ht="15.75" customHeight="1" x14ac:dyDescent="0.35"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</row>
    <row r="59" spans="1:63" ht="15.75" customHeight="1" x14ac:dyDescent="0.35"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</row>
    <row r="60" spans="1:63" ht="15.75" customHeight="1" x14ac:dyDescent="0.35"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</row>
    <row r="61" spans="1:63" ht="15.75" customHeight="1" x14ac:dyDescent="0.35"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</row>
    <row r="62" spans="1:63" ht="15.75" customHeight="1" x14ac:dyDescent="0.35"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</row>
    <row r="63" spans="1:63" ht="15.75" customHeight="1" x14ac:dyDescent="0.35"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</row>
    <row r="64" spans="1:63" ht="15.75" customHeight="1" x14ac:dyDescent="0.35"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</row>
    <row r="65" spans="27:63" ht="15.75" customHeight="1" x14ac:dyDescent="0.35"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</row>
    <row r="66" spans="27:63" ht="15.75" customHeight="1" x14ac:dyDescent="0.35"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</row>
    <row r="67" spans="27:63" ht="15.75" customHeight="1" x14ac:dyDescent="0.35"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</row>
    <row r="68" spans="27:63" ht="15.75" customHeight="1" x14ac:dyDescent="0.35"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</row>
    <row r="69" spans="27:63" ht="15.75" customHeight="1" x14ac:dyDescent="0.35"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</row>
    <row r="70" spans="27:63" ht="15.75" customHeight="1" x14ac:dyDescent="0.35"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</row>
    <row r="71" spans="27:63" ht="15.75" customHeight="1" x14ac:dyDescent="0.35"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</row>
    <row r="72" spans="27:63" ht="15.75" customHeight="1" x14ac:dyDescent="0.35"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</row>
    <row r="73" spans="27:63" ht="15.75" customHeight="1" x14ac:dyDescent="0.35"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</row>
    <row r="74" spans="27:63" ht="15.75" customHeight="1" x14ac:dyDescent="0.35"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</row>
    <row r="75" spans="27:63" ht="15.75" customHeight="1" x14ac:dyDescent="0.35"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</row>
    <row r="76" spans="27:63" ht="15.75" customHeight="1" x14ac:dyDescent="0.35"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</row>
    <row r="77" spans="27:63" ht="15.75" customHeight="1" x14ac:dyDescent="0.35"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</row>
    <row r="78" spans="27:63" ht="15.75" customHeight="1" x14ac:dyDescent="0.35"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</row>
    <row r="79" spans="27:63" ht="15.75" customHeight="1" x14ac:dyDescent="0.35"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</row>
    <row r="80" spans="27:63" ht="15.75" customHeight="1" x14ac:dyDescent="0.35"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</row>
    <row r="81" spans="27:63" ht="15.75" customHeight="1" x14ac:dyDescent="0.35"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</row>
    <row r="82" spans="27:63" ht="15.75" customHeight="1" x14ac:dyDescent="0.35"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</row>
    <row r="83" spans="27:63" ht="15.75" customHeight="1" x14ac:dyDescent="0.35"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</row>
    <row r="84" spans="27:63" ht="15.75" customHeight="1" x14ac:dyDescent="0.35"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</row>
    <row r="85" spans="27:63" ht="15.75" customHeight="1" x14ac:dyDescent="0.35"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</row>
    <row r="86" spans="27:63" ht="15.75" customHeight="1" x14ac:dyDescent="0.35"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</row>
    <row r="87" spans="27:63" ht="15.75" customHeight="1" x14ac:dyDescent="0.35"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</row>
    <row r="88" spans="27:63" ht="15.75" customHeight="1" x14ac:dyDescent="0.35"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</row>
    <row r="89" spans="27:63" ht="15.75" customHeight="1" x14ac:dyDescent="0.35"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</row>
    <row r="90" spans="27:63" ht="15.75" customHeight="1" x14ac:dyDescent="0.35"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</row>
    <row r="91" spans="27:63" ht="15.75" customHeight="1" x14ac:dyDescent="0.35"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</row>
    <row r="92" spans="27:63" ht="15.75" customHeight="1" x14ac:dyDescent="0.35"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</row>
    <row r="93" spans="27:63" ht="15.75" customHeight="1" x14ac:dyDescent="0.35"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</row>
    <row r="94" spans="27:63" ht="15.75" customHeight="1" x14ac:dyDescent="0.35"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</row>
    <row r="95" spans="27:63" ht="15.75" customHeight="1" x14ac:dyDescent="0.35"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</row>
    <row r="96" spans="27:63" ht="15.75" customHeight="1" x14ac:dyDescent="0.35"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</row>
    <row r="97" spans="27:63" ht="15.75" customHeight="1" x14ac:dyDescent="0.35"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</row>
    <row r="98" spans="27:63" ht="15.75" customHeight="1" x14ac:dyDescent="0.35"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</row>
    <row r="99" spans="27:63" ht="15.75" customHeight="1" x14ac:dyDescent="0.35"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</row>
    <row r="100" spans="27:63" ht="15.75" customHeight="1" x14ac:dyDescent="0.35"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</row>
    <row r="101" spans="27:63" ht="15.75" customHeight="1" x14ac:dyDescent="0.35"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</row>
    <row r="102" spans="27:63" ht="15.75" customHeight="1" x14ac:dyDescent="0.35"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</row>
    <row r="103" spans="27:63" ht="15.75" customHeight="1" x14ac:dyDescent="0.35"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</row>
    <row r="104" spans="27:63" ht="15.75" customHeight="1" x14ac:dyDescent="0.35"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</row>
    <row r="105" spans="27:63" ht="15.75" customHeight="1" x14ac:dyDescent="0.35"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</row>
    <row r="106" spans="27:63" ht="15.75" customHeight="1" x14ac:dyDescent="0.35"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</row>
    <row r="107" spans="27:63" ht="15.75" customHeight="1" x14ac:dyDescent="0.35"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</row>
    <row r="108" spans="27:63" ht="15.75" customHeight="1" x14ac:dyDescent="0.35"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</row>
    <row r="109" spans="27:63" ht="15.75" customHeight="1" x14ac:dyDescent="0.35"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</row>
    <row r="110" spans="27:63" ht="15.75" customHeight="1" x14ac:dyDescent="0.35"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</row>
  </sheetData>
  <sheetProtection algorithmName="SHA-512" hashValue="8WdpgJW3lHHUv3vPcKFaArDsEfzWYTmCCAMfrQkqMDTNEvdCNqSsp4fYilO6cXRPmvB3dC6v3OB3vdowBFExfQ==" saltValue="sMvabR4TDv/T5mijJ+NLZg==" spinCount="100000" sheet="1" selectLockedCells="1"/>
  <mergeCells count="121">
    <mergeCell ref="AA46:AA47"/>
    <mergeCell ref="W46:W47"/>
    <mergeCell ref="B32:C33"/>
    <mergeCell ref="D32:H32"/>
    <mergeCell ref="I32:I33"/>
    <mergeCell ref="J32:K33"/>
    <mergeCell ref="L32:L33"/>
    <mergeCell ref="D33:H33"/>
    <mergeCell ref="R23:R24"/>
    <mergeCell ref="S23:T24"/>
    <mergeCell ref="B26:C27"/>
    <mergeCell ref="D26:H26"/>
    <mergeCell ref="I26:I27"/>
    <mergeCell ref="J26:K27"/>
    <mergeCell ref="L26:L27"/>
    <mergeCell ref="D27:H27"/>
    <mergeCell ref="B23:C24"/>
    <mergeCell ref="A55:J55"/>
    <mergeCell ref="U23:U24"/>
    <mergeCell ref="Z14:AA14"/>
    <mergeCell ref="Z10:AB10"/>
    <mergeCell ref="W37:X38"/>
    <mergeCell ref="A1:Z1"/>
    <mergeCell ref="C18:C19"/>
    <mergeCell ref="D18:D19"/>
    <mergeCell ref="E18:K18"/>
    <mergeCell ref="E19:K19"/>
    <mergeCell ref="S49:Y49"/>
    <mergeCell ref="S50:Y50"/>
    <mergeCell ref="B52:C53"/>
    <mergeCell ref="E52:E53"/>
    <mergeCell ref="F52:G53"/>
    <mergeCell ref="H52:H53"/>
    <mergeCell ref="I52:J53"/>
    <mergeCell ref="K52:K53"/>
    <mergeCell ref="L52:L53"/>
    <mergeCell ref="M52:N53"/>
    <mergeCell ref="B47:C48"/>
    <mergeCell ref="D47:H47"/>
    <mergeCell ref="I47:I48"/>
    <mergeCell ref="J47:K48"/>
    <mergeCell ref="L47:L48"/>
    <mergeCell ref="D48:H48"/>
    <mergeCell ref="Y43:Z43"/>
    <mergeCell ref="D43:H43"/>
    <mergeCell ref="S44:W44"/>
    <mergeCell ref="Y44:Z44"/>
    <mergeCell ref="U37:U38"/>
    <mergeCell ref="D38:H38"/>
    <mergeCell ref="B42:C43"/>
    <mergeCell ref="D42:H42"/>
    <mergeCell ref="I42:I43"/>
    <mergeCell ref="J42:K43"/>
    <mergeCell ref="L42:L43"/>
    <mergeCell ref="S43:W43"/>
    <mergeCell ref="B37:C38"/>
    <mergeCell ref="D37:H37"/>
    <mergeCell ref="I37:I38"/>
    <mergeCell ref="J37:K38"/>
    <mergeCell ref="L37:R38"/>
    <mergeCell ref="S37:T38"/>
    <mergeCell ref="S46:U47"/>
    <mergeCell ref="X46:Y47"/>
    <mergeCell ref="Z46:Z47"/>
    <mergeCell ref="E23:E24"/>
    <mergeCell ref="F23:G24"/>
    <mergeCell ref="H23:H24"/>
    <mergeCell ref="I23:J24"/>
    <mergeCell ref="K23:K24"/>
    <mergeCell ref="N23:O24"/>
    <mergeCell ref="P23:Q24"/>
    <mergeCell ref="L18:L19"/>
    <mergeCell ref="M18:N19"/>
    <mergeCell ref="O18:O19"/>
    <mergeCell ref="X11:X12"/>
    <mergeCell ref="Y11:AB12"/>
    <mergeCell ref="B12:E12"/>
    <mergeCell ref="G12:I12"/>
    <mergeCell ref="O16:S16"/>
    <mergeCell ref="T16:W16"/>
    <mergeCell ref="B10:E10"/>
    <mergeCell ref="G10:I10"/>
    <mergeCell ref="O10:S10"/>
    <mergeCell ref="U10:W10"/>
    <mergeCell ref="B11:E11"/>
    <mergeCell ref="G11:I11"/>
    <mergeCell ref="O11:S12"/>
    <mergeCell ref="T11:T12"/>
    <mergeCell ref="U11:W12"/>
    <mergeCell ref="X16:AC16"/>
    <mergeCell ref="B13:E13"/>
    <mergeCell ref="G13:I13"/>
    <mergeCell ref="B8:E8"/>
    <mergeCell ref="G8:I8"/>
    <mergeCell ref="O8:S8"/>
    <mergeCell ref="U8:W8"/>
    <mergeCell ref="Y8:AB8"/>
    <mergeCell ref="B9:E9"/>
    <mergeCell ref="G9:I9"/>
    <mergeCell ref="O9:S9"/>
    <mergeCell ref="U9:W9"/>
    <mergeCell ref="Y9:AB9"/>
    <mergeCell ref="B6:E6"/>
    <mergeCell ref="G6:I6"/>
    <mergeCell ref="O6:S6"/>
    <mergeCell ref="U6:W6"/>
    <mergeCell ref="Y6:AB6"/>
    <mergeCell ref="B7:E7"/>
    <mergeCell ref="G7:I7"/>
    <mergeCell ref="O7:S7"/>
    <mergeCell ref="U7:W7"/>
    <mergeCell ref="Y7:AB7"/>
    <mergeCell ref="B4:E4"/>
    <mergeCell ref="G4:I4"/>
    <mergeCell ref="O4:S4"/>
    <mergeCell ref="T4:AB4"/>
    <mergeCell ref="B5:E5"/>
    <mergeCell ref="G5:I5"/>
    <mergeCell ref="O5:S5"/>
    <mergeCell ref="U5:W5"/>
    <mergeCell ref="Y5:AB5"/>
  </mergeCells>
  <phoneticPr fontId="4"/>
  <pageMargins left="0.25" right="0.25" top="0.75" bottom="0.75" header="0.3" footer="0.3"/>
  <pageSetup paperSize="9" orientation="portrait" r:id="rId1"/>
  <headerFooter>
    <oddFooter>&amp;CCopyright　© 2014
　SUPERIOR INC.  All Right Reserved.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E348B-6F0A-4936-945B-51497C77544E}">
  <dimension ref="A1:AC60"/>
  <sheetViews>
    <sheetView showGridLines="0" showRowColHeaders="0" showRuler="0" view="pageLayout" zoomScaleNormal="100" workbookViewId="0">
      <selection activeCell="X60" sqref="X60"/>
    </sheetView>
  </sheetViews>
  <sheetFormatPr defaultColWidth="3.7109375" defaultRowHeight="18" customHeight="1" x14ac:dyDescent="0.35"/>
  <sheetData>
    <row r="1" spans="1:29" ht="18" customHeight="1" x14ac:dyDescent="0.3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</row>
    <row r="2" spans="1:29" ht="12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9" ht="12" customHeight="1" x14ac:dyDescent="0.3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N3" s="1" t="s">
        <v>2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9" ht="12" customHeight="1" x14ac:dyDescent="0.35">
      <c r="A4" s="1"/>
      <c r="B4" s="24" t="s">
        <v>3</v>
      </c>
      <c r="C4" s="24"/>
      <c r="D4" s="24"/>
      <c r="E4" s="24"/>
      <c r="F4" s="2" t="s">
        <v>4</v>
      </c>
      <c r="G4" s="25"/>
      <c r="H4" s="25"/>
      <c r="I4" s="25"/>
      <c r="J4" s="2" t="s">
        <v>27</v>
      </c>
      <c r="K4" s="1"/>
      <c r="N4" s="1"/>
      <c r="O4" s="24" t="s">
        <v>21</v>
      </c>
      <c r="P4" s="24"/>
      <c r="Q4" s="24"/>
      <c r="R4" s="24"/>
      <c r="S4" s="24"/>
      <c r="T4" s="26"/>
      <c r="U4" s="26"/>
      <c r="V4" s="26"/>
      <c r="W4" s="26"/>
      <c r="X4" s="26"/>
      <c r="Y4" s="26"/>
      <c r="Z4" s="26"/>
      <c r="AA4" s="26"/>
      <c r="AB4" s="26"/>
    </row>
    <row r="5" spans="1:29" ht="12" customHeight="1" x14ac:dyDescent="0.35">
      <c r="A5" s="1"/>
      <c r="B5" s="24" t="s">
        <v>5</v>
      </c>
      <c r="C5" s="24"/>
      <c r="D5" s="24"/>
      <c r="E5" s="24"/>
      <c r="F5" s="2" t="s">
        <v>6</v>
      </c>
      <c r="G5" s="25"/>
      <c r="H5" s="25"/>
      <c r="I5" s="25"/>
      <c r="J5" s="2" t="s">
        <v>27</v>
      </c>
      <c r="K5" s="1"/>
      <c r="N5" s="1"/>
      <c r="O5" s="24" t="s">
        <v>22</v>
      </c>
      <c r="P5" s="24"/>
      <c r="Q5" s="24"/>
      <c r="R5" s="24"/>
      <c r="S5" s="24"/>
      <c r="T5" s="3" t="s">
        <v>53</v>
      </c>
      <c r="U5" s="27"/>
      <c r="V5" s="27"/>
      <c r="W5" s="27"/>
      <c r="X5" s="3" t="s">
        <v>23</v>
      </c>
      <c r="Y5" s="28"/>
      <c r="Z5" s="28"/>
      <c r="AA5" s="28"/>
      <c r="AB5" s="28"/>
    </row>
    <row r="6" spans="1:29" ht="12" customHeight="1" x14ac:dyDescent="0.35">
      <c r="A6" s="1"/>
      <c r="B6" s="24" t="s">
        <v>7</v>
      </c>
      <c r="C6" s="24"/>
      <c r="D6" s="24"/>
      <c r="E6" s="24"/>
      <c r="F6" s="2" t="s">
        <v>8</v>
      </c>
      <c r="G6" s="25"/>
      <c r="H6" s="25"/>
      <c r="I6" s="25"/>
      <c r="J6" s="2" t="s">
        <v>91</v>
      </c>
      <c r="K6" s="1"/>
      <c r="N6" s="1"/>
      <c r="O6" s="24" t="s">
        <v>24</v>
      </c>
      <c r="P6" s="24"/>
      <c r="Q6" s="24"/>
      <c r="R6" s="24"/>
      <c r="S6" s="24"/>
      <c r="T6" s="2" t="s">
        <v>52</v>
      </c>
      <c r="U6" s="29"/>
      <c r="V6" s="29"/>
      <c r="W6" s="29"/>
      <c r="X6" s="2" t="s">
        <v>23</v>
      </c>
      <c r="Y6" s="28"/>
      <c r="Z6" s="28"/>
      <c r="AA6" s="28"/>
      <c r="AB6" s="28"/>
    </row>
    <row r="7" spans="1:29" ht="12" customHeight="1" x14ac:dyDescent="0.35">
      <c r="A7" s="1"/>
      <c r="B7" s="24" t="s">
        <v>9</v>
      </c>
      <c r="C7" s="24"/>
      <c r="D7" s="24"/>
      <c r="E7" s="24"/>
      <c r="F7" s="2" t="s">
        <v>10</v>
      </c>
      <c r="G7" s="25"/>
      <c r="H7" s="25"/>
      <c r="I7" s="25"/>
      <c r="J7" s="2" t="s">
        <v>91</v>
      </c>
      <c r="K7" s="1"/>
      <c r="N7" s="1"/>
      <c r="O7" s="24" t="s">
        <v>25</v>
      </c>
      <c r="P7" s="24"/>
      <c r="Q7" s="24"/>
      <c r="R7" s="24"/>
      <c r="S7" s="24"/>
      <c r="T7" s="2" t="s">
        <v>54</v>
      </c>
      <c r="U7" s="29"/>
      <c r="V7" s="29"/>
      <c r="W7" s="29"/>
      <c r="X7" s="2" t="s">
        <v>23</v>
      </c>
      <c r="Y7" s="28"/>
      <c r="Z7" s="28"/>
      <c r="AA7" s="28"/>
      <c r="AB7" s="28"/>
    </row>
    <row r="8" spans="1:29" ht="12" customHeight="1" x14ac:dyDescent="0.35">
      <c r="A8" s="1"/>
      <c r="B8" s="24" t="s">
        <v>11</v>
      </c>
      <c r="C8" s="24"/>
      <c r="D8" s="24"/>
      <c r="E8" s="24"/>
      <c r="F8" s="2" t="s">
        <v>12</v>
      </c>
      <c r="G8" s="25"/>
      <c r="H8" s="25"/>
      <c r="I8" s="25"/>
      <c r="J8" s="2" t="s">
        <v>91</v>
      </c>
      <c r="K8" s="1"/>
      <c r="N8" s="1"/>
      <c r="O8" s="24" t="s">
        <v>26</v>
      </c>
      <c r="P8" s="24"/>
      <c r="Q8" s="24"/>
      <c r="R8" s="24"/>
      <c r="S8" s="24"/>
      <c r="T8" s="2" t="s">
        <v>55</v>
      </c>
      <c r="U8" s="29"/>
      <c r="V8" s="29"/>
      <c r="W8" s="29"/>
      <c r="X8" s="2" t="s">
        <v>27</v>
      </c>
      <c r="Y8" s="28"/>
      <c r="Z8" s="28"/>
      <c r="AA8" s="28"/>
      <c r="AB8" s="28"/>
    </row>
    <row r="9" spans="1:29" ht="12" customHeight="1" x14ac:dyDescent="0.35">
      <c r="A9" s="1"/>
      <c r="B9" s="24" t="s">
        <v>13</v>
      </c>
      <c r="C9" s="24"/>
      <c r="D9" s="24"/>
      <c r="E9" s="24"/>
      <c r="F9" s="2" t="s">
        <v>14</v>
      </c>
      <c r="G9" s="25"/>
      <c r="H9" s="25"/>
      <c r="I9" s="25"/>
      <c r="J9" s="2" t="s">
        <v>91</v>
      </c>
      <c r="K9" s="1"/>
      <c r="N9" s="1"/>
      <c r="O9" s="24" t="s">
        <v>28</v>
      </c>
      <c r="P9" s="24"/>
      <c r="Q9" s="24"/>
      <c r="R9" s="24"/>
      <c r="S9" s="24"/>
      <c r="T9" s="2" t="s">
        <v>56</v>
      </c>
      <c r="U9" s="29"/>
      <c r="V9" s="29"/>
      <c r="W9" s="29"/>
      <c r="X9" s="2" t="s">
        <v>27</v>
      </c>
      <c r="Y9" s="30"/>
      <c r="Z9" s="30"/>
      <c r="AA9" s="30"/>
      <c r="AB9" s="30"/>
    </row>
    <row r="10" spans="1:29" ht="12" customHeight="1" x14ac:dyDescent="0.35">
      <c r="A10" s="1"/>
      <c r="B10" s="24" t="s">
        <v>15</v>
      </c>
      <c r="C10" s="24"/>
      <c r="D10" s="24"/>
      <c r="E10" s="24"/>
      <c r="F10" s="2" t="s">
        <v>16</v>
      </c>
      <c r="G10" s="25"/>
      <c r="H10" s="25"/>
      <c r="I10" s="25"/>
      <c r="J10" s="2" t="s">
        <v>27</v>
      </c>
      <c r="K10" s="1"/>
      <c r="N10" s="1"/>
      <c r="O10" s="38" t="s">
        <v>29</v>
      </c>
      <c r="P10" s="38"/>
      <c r="Q10" s="38"/>
      <c r="R10" s="38"/>
      <c r="S10" s="38"/>
      <c r="T10" s="4" t="s">
        <v>57</v>
      </c>
      <c r="U10" s="39"/>
      <c r="V10" s="39"/>
      <c r="W10" s="39"/>
      <c r="X10" s="4" t="s">
        <v>27</v>
      </c>
      <c r="Y10" s="23" t="s">
        <v>100</v>
      </c>
      <c r="Z10" s="56"/>
      <c r="AA10" s="56"/>
      <c r="AB10" s="57"/>
    </row>
    <row r="11" spans="1:29" ht="12" customHeight="1" x14ac:dyDescent="0.35">
      <c r="A11" s="1"/>
      <c r="B11" s="24" t="s">
        <v>17</v>
      </c>
      <c r="C11" s="24"/>
      <c r="D11" s="24"/>
      <c r="E11" s="24"/>
      <c r="F11" s="2" t="s">
        <v>18</v>
      </c>
      <c r="G11" s="25"/>
      <c r="H11" s="25"/>
      <c r="I11" s="25"/>
      <c r="J11" s="2" t="s">
        <v>91</v>
      </c>
      <c r="K11" s="1"/>
      <c r="N11" s="1"/>
      <c r="O11" s="24" t="s">
        <v>31</v>
      </c>
      <c r="P11" s="24"/>
      <c r="Q11" s="24"/>
      <c r="R11" s="24"/>
      <c r="S11" s="24"/>
      <c r="T11" s="24" t="s">
        <v>58</v>
      </c>
      <c r="U11" s="40"/>
      <c r="V11" s="41"/>
      <c r="W11" s="42"/>
      <c r="X11" s="24" t="s">
        <v>32</v>
      </c>
      <c r="Y11" s="31" t="s">
        <v>33</v>
      </c>
      <c r="Z11" s="32"/>
      <c r="AA11" s="32"/>
      <c r="AB11" s="33"/>
    </row>
    <row r="12" spans="1:29" ht="12" customHeight="1" x14ac:dyDescent="0.35">
      <c r="A12" s="1"/>
      <c r="B12" s="24" t="s">
        <v>19</v>
      </c>
      <c r="C12" s="24"/>
      <c r="D12" s="24"/>
      <c r="E12" s="24"/>
      <c r="F12" s="2" t="s">
        <v>20</v>
      </c>
      <c r="G12" s="25"/>
      <c r="H12" s="25"/>
      <c r="I12" s="25"/>
      <c r="J12" s="2" t="s">
        <v>27</v>
      </c>
      <c r="K12" s="12"/>
      <c r="N12" s="1"/>
      <c r="O12" s="24"/>
      <c r="P12" s="24"/>
      <c r="Q12" s="24"/>
      <c r="R12" s="24"/>
      <c r="S12" s="24"/>
      <c r="T12" s="24"/>
      <c r="U12" s="43"/>
      <c r="V12" s="44"/>
      <c r="W12" s="45"/>
      <c r="X12" s="24"/>
      <c r="Y12" s="34"/>
      <c r="Z12" s="35"/>
      <c r="AA12" s="35"/>
      <c r="AB12" s="36"/>
    </row>
    <row r="13" spans="1:29" ht="12" customHeight="1" x14ac:dyDescent="0.35">
      <c r="A13" s="1"/>
      <c r="B13" s="24" t="s">
        <v>29</v>
      </c>
      <c r="C13" s="24"/>
      <c r="D13" s="24"/>
      <c r="E13" s="24"/>
      <c r="F13" s="20" t="s">
        <v>50</v>
      </c>
      <c r="G13" s="24"/>
      <c r="H13" s="24"/>
      <c r="I13" s="24"/>
      <c r="J13" s="21" t="s">
        <v>27</v>
      </c>
      <c r="K13" s="5" t="s">
        <v>30</v>
      </c>
      <c r="N13" s="1"/>
      <c r="O13" s="1"/>
      <c r="P13" s="5" t="s">
        <v>100</v>
      </c>
      <c r="Q13" s="5" t="s">
        <v>34</v>
      </c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9" ht="12" customHeight="1" x14ac:dyDescent="0.35">
      <c r="A14" s="1"/>
      <c r="B14" s="22" t="s">
        <v>30</v>
      </c>
      <c r="C14" s="22" t="s">
        <v>101</v>
      </c>
      <c r="D14" s="1"/>
      <c r="E14" s="1"/>
      <c r="F14" s="1"/>
      <c r="G14" s="1"/>
      <c r="H14" s="1"/>
      <c r="I14" s="1"/>
      <c r="J14" s="1"/>
      <c r="K14" s="1"/>
      <c r="N14" s="1"/>
      <c r="O14" s="1"/>
      <c r="P14" s="1"/>
      <c r="Q14" s="1"/>
      <c r="R14" s="7" t="s">
        <v>93</v>
      </c>
      <c r="S14" s="1"/>
      <c r="T14" s="1"/>
      <c r="U14" s="1"/>
      <c r="V14" s="1"/>
      <c r="W14" s="1"/>
      <c r="X14" s="1"/>
      <c r="Y14" s="1"/>
      <c r="Z14" s="55" t="str">
        <f>IF(U10="",IF(U11="","",ROUND( J32/RADIANS(U11),1)),U10)</f>
        <v/>
      </c>
      <c r="AA14" s="55"/>
      <c r="AB14" s="1"/>
    </row>
    <row r="15" spans="1:29" ht="12" customHeigh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9" ht="12" customHeight="1" x14ac:dyDescent="0.35">
      <c r="A16" s="1" t="s">
        <v>99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O16" s="24" t="s">
        <v>35</v>
      </c>
      <c r="P16" s="24"/>
      <c r="Q16" s="24"/>
      <c r="R16" s="24"/>
      <c r="S16" s="24"/>
      <c r="T16" s="37"/>
      <c r="U16" s="37"/>
      <c r="V16" s="37"/>
      <c r="W16" s="37"/>
      <c r="X16" s="61" t="s">
        <v>36</v>
      </c>
      <c r="Y16" s="49"/>
      <c r="Z16" s="49"/>
      <c r="AA16" s="49"/>
      <c r="AB16" s="49"/>
      <c r="AC16" s="49"/>
    </row>
    <row r="17" spans="1:26" ht="12" customHeight="1" x14ac:dyDescent="0.35">
      <c r="A17" s="1"/>
      <c r="B17" s="1" t="s">
        <v>37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2"/>
      <c r="N17" s="12"/>
      <c r="O17" s="12"/>
      <c r="P17" s="12"/>
      <c r="Q17" s="12"/>
      <c r="R17" s="19"/>
      <c r="S17" s="19"/>
      <c r="T17" s="19"/>
      <c r="U17" s="19"/>
      <c r="V17" s="12"/>
      <c r="W17" s="12"/>
      <c r="X17" s="12"/>
      <c r="Y17" s="12"/>
      <c r="Z17" s="12"/>
    </row>
    <row r="18" spans="1:26" ht="12" customHeight="1" x14ac:dyDescent="0.35">
      <c r="A18" s="1"/>
      <c r="B18" s="1"/>
      <c r="C18" s="46" t="s">
        <v>38</v>
      </c>
      <c r="D18" s="46" t="s">
        <v>39</v>
      </c>
      <c r="E18" s="62" t="s">
        <v>96</v>
      </c>
      <c r="F18" s="62"/>
      <c r="G18" s="62"/>
      <c r="H18" s="62"/>
      <c r="I18" s="62"/>
      <c r="J18" s="62"/>
      <c r="K18" s="62"/>
      <c r="L18" s="46" t="s">
        <v>40</v>
      </c>
      <c r="M18" s="49"/>
      <c r="N18" s="49"/>
      <c r="O18" s="49" t="s">
        <v>27</v>
      </c>
      <c r="P18" s="12"/>
      <c r="Q18" s="12"/>
      <c r="R18" s="19"/>
      <c r="S18" s="19"/>
      <c r="T18" s="19"/>
      <c r="U18" s="19"/>
      <c r="V18" s="12"/>
      <c r="W18" s="12"/>
      <c r="X18" s="12"/>
      <c r="Y18" s="12"/>
      <c r="Z18" s="12"/>
    </row>
    <row r="19" spans="1:26" ht="12" customHeight="1" x14ac:dyDescent="0.35">
      <c r="A19" s="1"/>
      <c r="B19" s="1"/>
      <c r="C19" s="46"/>
      <c r="D19" s="46"/>
      <c r="E19" s="63" t="s">
        <v>98</v>
      </c>
      <c r="F19" s="53"/>
      <c r="G19" s="53"/>
      <c r="H19" s="53"/>
      <c r="I19" s="53"/>
      <c r="J19" s="53"/>
      <c r="K19" s="53"/>
      <c r="L19" s="46"/>
      <c r="M19" s="50"/>
      <c r="N19" s="50"/>
      <c r="O19" s="49"/>
      <c r="P19" s="12"/>
      <c r="Q19" s="12"/>
      <c r="R19" s="19"/>
      <c r="S19" s="19"/>
      <c r="T19" s="19"/>
      <c r="U19" s="19"/>
      <c r="V19" s="12"/>
      <c r="W19" s="12"/>
      <c r="X19" s="12"/>
      <c r="Y19" s="12"/>
      <c r="Z19" s="12"/>
    </row>
    <row r="20" spans="1:26" ht="12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2"/>
      <c r="N20" s="12"/>
      <c r="O20" s="12"/>
      <c r="P20" s="12"/>
      <c r="Q20" s="12"/>
      <c r="R20" s="19"/>
      <c r="S20" s="19"/>
      <c r="T20" s="19"/>
      <c r="U20" s="19"/>
      <c r="V20" s="12"/>
      <c r="W20" s="12"/>
      <c r="X20" s="12"/>
      <c r="Y20" s="12"/>
      <c r="Z20" s="12"/>
    </row>
    <row r="21" spans="1:26" ht="12" customHeight="1" x14ac:dyDescent="0.35">
      <c r="A21" s="1"/>
      <c r="B21" s="1" t="s">
        <v>41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 x14ac:dyDescent="0.35">
      <c r="A23" s="1"/>
      <c r="B23" s="54" t="s">
        <v>42</v>
      </c>
      <c r="C23" s="54"/>
      <c r="D23" s="9" t="s">
        <v>20</v>
      </c>
      <c r="E23" s="46" t="s">
        <v>40</v>
      </c>
      <c r="F23" s="47"/>
      <c r="G23" s="47"/>
      <c r="H23" s="46" t="s">
        <v>40</v>
      </c>
      <c r="I23" s="49"/>
      <c r="J23" s="49"/>
      <c r="K23" s="46" t="s">
        <v>44</v>
      </c>
      <c r="L23" s="1"/>
      <c r="M23" s="1"/>
      <c r="N23" s="46" t="s">
        <v>45</v>
      </c>
      <c r="O23" s="46"/>
      <c r="P23" s="49"/>
      <c r="Q23" s="49"/>
      <c r="R23" s="46" t="s">
        <v>40</v>
      </c>
      <c r="S23" s="49"/>
      <c r="T23" s="49"/>
      <c r="U23" s="46" t="s">
        <v>92</v>
      </c>
      <c r="V23" s="1"/>
      <c r="W23" s="1"/>
      <c r="X23" s="1"/>
      <c r="Y23" s="1"/>
      <c r="Z23" s="1"/>
    </row>
    <row r="24" spans="1:26" ht="12" customHeight="1" x14ac:dyDescent="0.35">
      <c r="A24" s="1"/>
      <c r="B24" s="54"/>
      <c r="C24" s="54"/>
      <c r="D24" s="10" t="s">
        <v>43</v>
      </c>
      <c r="E24" s="46"/>
      <c r="F24" s="48"/>
      <c r="G24" s="48"/>
      <c r="H24" s="46"/>
      <c r="I24" s="50"/>
      <c r="J24" s="50"/>
      <c r="K24" s="46"/>
      <c r="L24" s="1"/>
      <c r="M24" s="1"/>
      <c r="N24" s="46"/>
      <c r="O24" s="46"/>
      <c r="P24" s="50"/>
      <c r="Q24" s="50"/>
      <c r="R24" s="46"/>
      <c r="S24" s="50"/>
      <c r="T24" s="50"/>
      <c r="U24" s="46"/>
      <c r="V24" s="1"/>
      <c r="W24" s="1"/>
      <c r="X24" s="1"/>
      <c r="Y24" s="1"/>
      <c r="Z24" s="1"/>
    </row>
    <row r="25" spans="1:26" ht="12" customHeight="1" x14ac:dyDescent="0.35">
      <c r="A25" s="1"/>
      <c r="B25" s="11"/>
      <c r="C25" s="11"/>
      <c r="D25" s="10"/>
      <c r="E25" s="10"/>
      <c r="F25" s="12"/>
      <c r="G25" s="12"/>
      <c r="H25" s="10"/>
      <c r="I25" s="12"/>
      <c r="J25" s="12"/>
      <c r="K25" s="10"/>
      <c r="L25" s="1"/>
      <c r="M25" s="1"/>
      <c r="N25" s="10"/>
      <c r="O25" s="10"/>
      <c r="P25" s="12"/>
      <c r="Q25" s="12"/>
      <c r="R25" s="10"/>
      <c r="S25" s="12"/>
      <c r="T25" s="12"/>
      <c r="U25" s="1"/>
      <c r="V25" s="1"/>
      <c r="W25" s="1"/>
      <c r="X25" s="1"/>
      <c r="Y25" s="1"/>
      <c r="Z25" s="1"/>
    </row>
    <row r="26" spans="1:26" ht="12" customHeight="1" x14ac:dyDescent="0.35">
      <c r="A26" s="1"/>
      <c r="B26" s="54" t="s">
        <v>46</v>
      </c>
      <c r="C26" s="54"/>
      <c r="D26" s="50" t="s">
        <v>47</v>
      </c>
      <c r="E26" s="50"/>
      <c r="F26" s="50"/>
      <c r="G26" s="50"/>
      <c r="H26" s="50"/>
      <c r="I26" s="46" t="s">
        <v>49</v>
      </c>
      <c r="J26" s="49"/>
      <c r="K26" s="49"/>
      <c r="L26" s="46" t="s">
        <v>90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" customHeight="1" x14ac:dyDescent="0.35">
      <c r="A27" s="1"/>
      <c r="B27" s="54"/>
      <c r="C27" s="54"/>
      <c r="D27" s="53" t="s">
        <v>48</v>
      </c>
      <c r="E27" s="53"/>
      <c r="F27" s="53"/>
      <c r="G27" s="53"/>
      <c r="H27" s="53"/>
      <c r="I27" s="46"/>
      <c r="J27" s="50"/>
      <c r="K27" s="50"/>
      <c r="L27" s="46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" customHeight="1" x14ac:dyDescent="0.35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" customHeight="1" x14ac:dyDescent="0.35">
      <c r="A30" s="1"/>
      <c r="B30" s="1" t="s">
        <v>59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" customHeight="1" x14ac:dyDescent="0.35">
      <c r="A32" s="1"/>
      <c r="B32" s="54" t="s">
        <v>60</v>
      </c>
      <c r="C32" s="54"/>
      <c r="D32" s="50" t="s">
        <v>61</v>
      </c>
      <c r="E32" s="50"/>
      <c r="F32" s="50"/>
      <c r="G32" s="50"/>
      <c r="H32" s="50"/>
      <c r="I32" s="46" t="s">
        <v>40</v>
      </c>
      <c r="J32" s="49"/>
      <c r="K32" s="49"/>
      <c r="L32" s="46" t="s">
        <v>90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7" ht="12" customHeight="1" x14ac:dyDescent="0.35">
      <c r="A33" s="1"/>
      <c r="B33" s="54"/>
      <c r="C33" s="54"/>
      <c r="D33" s="53" t="s">
        <v>62</v>
      </c>
      <c r="E33" s="53"/>
      <c r="F33" s="53"/>
      <c r="G33" s="53"/>
      <c r="H33" s="53"/>
      <c r="I33" s="46"/>
      <c r="J33" s="50"/>
      <c r="K33" s="50"/>
      <c r="L33" s="46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7" ht="12" customHeight="1" x14ac:dyDescent="0.35">
      <c r="A34" s="1"/>
      <c r="B34" s="11"/>
      <c r="C34" s="11"/>
      <c r="D34" s="12"/>
      <c r="E34" s="12"/>
      <c r="F34" s="12"/>
      <c r="G34" s="12"/>
      <c r="H34" s="12"/>
      <c r="I34" s="10"/>
      <c r="J34" s="10"/>
      <c r="K34" s="10"/>
      <c r="L34" s="10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7" ht="12" customHeight="1" x14ac:dyDescent="0.35">
      <c r="A35" s="1"/>
      <c r="B35" s="1" t="s">
        <v>63</v>
      </c>
      <c r="C35" s="1"/>
      <c r="D35" s="1"/>
      <c r="E35" s="1"/>
      <c r="F35" s="1"/>
      <c r="G35" s="1"/>
      <c r="H35" s="1" t="s">
        <v>65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7" ht="12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7" ht="12" customHeight="1" x14ac:dyDescent="0.35">
      <c r="A37" s="1"/>
      <c r="B37" s="54" t="s">
        <v>64</v>
      </c>
      <c r="C37" s="54"/>
      <c r="D37" s="50" t="s">
        <v>94</v>
      </c>
      <c r="E37" s="50"/>
      <c r="F37" s="50"/>
      <c r="G37" s="50"/>
      <c r="H37" s="50"/>
      <c r="I37" s="46" t="s">
        <v>40</v>
      </c>
      <c r="J37" s="49" t="str">
        <f>IF(T16="セミ",ROUND((G7*U8+G8*G12)/(2*G6),1),"")</f>
        <v/>
      </c>
      <c r="K37" s="49"/>
      <c r="L37" s="46" t="s">
        <v>67</v>
      </c>
      <c r="M37" s="46"/>
      <c r="N37" s="46"/>
      <c r="O37" s="46"/>
      <c r="P37" s="46"/>
      <c r="Q37" s="46"/>
      <c r="R37" s="46"/>
      <c r="S37" s="49" t="str">
        <f>IF(T16="フル",J26,"")</f>
        <v/>
      </c>
      <c r="T37" s="49"/>
      <c r="U37" s="46" t="s">
        <v>90</v>
      </c>
      <c r="V37" s="1"/>
      <c r="W37" s="55" t="str">
        <f>IF(J37="",IF(S37="","",S37),J37)</f>
        <v/>
      </c>
      <c r="X37" s="55"/>
      <c r="Y37" s="1"/>
      <c r="Z37" s="1"/>
    </row>
    <row r="38" spans="1:27" ht="12" customHeight="1" x14ac:dyDescent="0.35">
      <c r="A38" s="1"/>
      <c r="B38" s="54"/>
      <c r="C38" s="54"/>
      <c r="D38" s="53" t="s">
        <v>66</v>
      </c>
      <c r="E38" s="53"/>
      <c r="F38" s="53"/>
      <c r="G38" s="53"/>
      <c r="H38" s="53"/>
      <c r="I38" s="46"/>
      <c r="J38" s="50"/>
      <c r="K38" s="50"/>
      <c r="L38" s="46"/>
      <c r="M38" s="46"/>
      <c r="N38" s="46"/>
      <c r="O38" s="46"/>
      <c r="P38" s="46"/>
      <c r="Q38" s="46"/>
      <c r="R38" s="46"/>
      <c r="S38" s="50"/>
      <c r="T38" s="50"/>
      <c r="U38" s="46"/>
      <c r="V38" s="1"/>
      <c r="W38" s="55"/>
      <c r="X38" s="55"/>
      <c r="Y38" s="1"/>
      <c r="Z38" s="1"/>
    </row>
    <row r="39" spans="1:27" ht="12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7" ht="12" customHeight="1" x14ac:dyDescent="0.35">
      <c r="A40" s="1"/>
      <c r="B40" s="1" t="s">
        <v>68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7" ht="12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7" ht="12" customHeight="1" x14ac:dyDescent="0.35">
      <c r="A42" s="1"/>
      <c r="B42" s="54" t="s">
        <v>69</v>
      </c>
      <c r="C42" s="54"/>
      <c r="D42" s="50" t="s">
        <v>70</v>
      </c>
      <c r="E42" s="50"/>
      <c r="F42" s="50"/>
      <c r="G42" s="50"/>
      <c r="H42" s="50"/>
      <c r="I42" s="46" t="s">
        <v>40</v>
      </c>
      <c r="J42" s="49"/>
      <c r="K42" s="49"/>
      <c r="L42" s="46" t="s">
        <v>90</v>
      </c>
      <c r="M42" s="1"/>
      <c r="N42" s="1"/>
      <c r="O42" s="1"/>
      <c r="S42" s="24" t="s">
        <v>79</v>
      </c>
      <c r="T42" s="24"/>
      <c r="U42" s="24"/>
      <c r="V42" s="24"/>
      <c r="W42" s="24"/>
      <c r="X42" s="2" t="s">
        <v>81</v>
      </c>
      <c r="Y42" s="64"/>
      <c r="Z42" s="28"/>
      <c r="AA42" s="2" t="s">
        <v>23</v>
      </c>
    </row>
    <row r="43" spans="1:27" ht="12" customHeight="1" x14ac:dyDescent="0.35">
      <c r="A43" s="1"/>
      <c r="B43" s="54"/>
      <c r="C43" s="54"/>
      <c r="D43" s="49" t="s">
        <v>74</v>
      </c>
      <c r="E43" s="49"/>
      <c r="F43" s="49"/>
      <c r="G43" s="49"/>
      <c r="H43" s="49"/>
      <c r="I43" s="46"/>
      <c r="J43" s="50"/>
      <c r="K43" s="50"/>
      <c r="L43" s="46"/>
      <c r="M43" s="1"/>
      <c r="N43" s="1"/>
      <c r="O43" s="1"/>
      <c r="S43" s="24" t="s">
        <v>80</v>
      </c>
      <c r="T43" s="24"/>
      <c r="U43" s="24"/>
      <c r="V43" s="24"/>
      <c r="W43" s="24"/>
      <c r="X43" s="2" t="s">
        <v>82</v>
      </c>
      <c r="Y43" s="64"/>
      <c r="Z43" s="28"/>
      <c r="AA43" s="2" t="s">
        <v>23</v>
      </c>
    </row>
    <row r="44" spans="1:27" ht="12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7" ht="12" customHeight="1" x14ac:dyDescent="0.35">
      <c r="A45" s="1"/>
      <c r="B45" s="1" t="s">
        <v>71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S45" s="46" t="s">
        <v>83</v>
      </c>
      <c r="T45" s="46"/>
      <c r="U45" s="46"/>
      <c r="V45" s="9" t="s">
        <v>82</v>
      </c>
      <c r="W45" s="46" t="s">
        <v>40</v>
      </c>
      <c r="X45" s="49"/>
      <c r="Y45" s="49"/>
      <c r="Z45" s="46"/>
      <c r="AA45" s="46">
        <v>1.2</v>
      </c>
    </row>
    <row r="46" spans="1:27" ht="12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S46" s="46"/>
      <c r="T46" s="46"/>
      <c r="U46" s="46"/>
      <c r="V46" s="13" t="s">
        <v>81</v>
      </c>
      <c r="W46" s="46"/>
      <c r="X46" s="50"/>
      <c r="Y46" s="50"/>
      <c r="Z46" s="46"/>
      <c r="AA46" s="46"/>
    </row>
    <row r="47" spans="1:27" ht="12" customHeight="1" x14ac:dyDescent="0.35">
      <c r="A47" s="1"/>
      <c r="B47" s="54" t="s">
        <v>72</v>
      </c>
      <c r="C47" s="54"/>
      <c r="D47" s="50" t="s">
        <v>73</v>
      </c>
      <c r="E47" s="50"/>
      <c r="F47" s="50"/>
      <c r="G47" s="50"/>
      <c r="H47" s="50"/>
      <c r="I47" s="46" t="s">
        <v>40</v>
      </c>
      <c r="J47" s="49"/>
      <c r="K47" s="49"/>
      <c r="L47" s="46" t="s">
        <v>90</v>
      </c>
      <c r="M47" s="1"/>
      <c r="N47" s="1"/>
      <c r="O47" s="1"/>
      <c r="P47" s="8"/>
      <c r="Q47" s="8"/>
      <c r="R47" s="8"/>
      <c r="T47" s="8"/>
      <c r="U47" s="18"/>
      <c r="V47" s="18"/>
      <c r="W47" s="8"/>
      <c r="X47" s="8"/>
      <c r="Y47" s="1"/>
      <c r="Z47" s="1"/>
    </row>
    <row r="48" spans="1:27" ht="12" customHeight="1" x14ac:dyDescent="0.35">
      <c r="A48" s="1"/>
      <c r="B48" s="54"/>
      <c r="C48" s="54"/>
      <c r="D48" s="51" t="s">
        <v>74</v>
      </c>
      <c r="E48" s="51"/>
      <c r="F48" s="51"/>
      <c r="G48" s="51"/>
      <c r="H48" s="51"/>
      <c r="I48" s="46"/>
      <c r="J48" s="50"/>
      <c r="K48" s="50"/>
      <c r="L48" s="46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7" ht="12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S49" s="28" t="s">
        <v>84</v>
      </c>
      <c r="T49" s="28"/>
      <c r="U49" s="28"/>
      <c r="V49" s="28"/>
      <c r="W49" s="28"/>
      <c r="X49" s="28"/>
      <c r="Y49" s="28"/>
      <c r="Z49" s="14">
        <v>30</v>
      </c>
      <c r="AA49" s="14" t="s">
        <v>32</v>
      </c>
    </row>
    <row r="50" spans="1:27" ht="12" customHeight="1" x14ac:dyDescent="0.35">
      <c r="A50" s="1" t="s">
        <v>75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S50" s="28" t="s">
        <v>85</v>
      </c>
      <c r="T50" s="28"/>
      <c r="U50" s="28"/>
      <c r="V50" s="28"/>
      <c r="W50" s="28"/>
      <c r="X50" s="28"/>
      <c r="Y50" s="28"/>
      <c r="Z50" s="14">
        <v>35</v>
      </c>
      <c r="AA50" s="14" t="s">
        <v>32</v>
      </c>
    </row>
    <row r="51" spans="1:27" ht="12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6"/>
      <c r="Q51" s="6"/>
      <c r="R51" s="6"/>
      <c r="S51" s="6"/>
      <c r="T51" s="6"/>
      <c r="U51" s="6"/>
      <c r="V51" s="6"/>
      <c r="W51" s="6"/>
      <c r="X51" s="6"/>
      <c r="Y51" s="1"/>
      <c r="Z51" s="1"/>
    </row>
    <row r="52" spans="1:27" ht="12" customHeight="1" x14ac:dyDescent="0.35">
      <c r="A52" s="1"/>
      <c r="B52" s="54" t="s">
        <v>76</v>
      </c>
      <c r="C52" s="54"/>
      <c r="D52" s="9" t="s">
        <v>77</v>
      </c>
      <c r="E52" s="46" t="s">
        <v>40</v>
      </c>
      <c r="F52" s="49"/>
      <c r="G52" s="49"/>
      <c r="H52" s="46" t="s">
        <v>40</v>
      </c>
      <c r="I52" s="49"/>
      <c r="J52" s="49"/>
      <c r="K52" s="46" t="s">
        <v>32</v>
      </c>
      <c r="L52" s="59" t="str">
        <f>IF(I52="","",IF(W52="","",IF(I52&gt;=W52,"≧","＜")))</f>
        <v/>
      </c>
      <c r="M52" s="49"/>
      <c r="N52" s="49"/>
      <c r="O52" s="1"/>
      <c r="P52" s="1"/>
      <c r="Q52" s="1"/>
      <c r="R52" s="1"/>
      <c r="S52" s="1"/>
      <c r="T52" s="1"/>
      <c r="U52" s="1"/>
      <c r="V52" s="1"/>
      <c r="W52" s="16" t="str">
        <f>IF(Z45="","",IF(Z45="＞",35,30))</f>
        <v/>
      </c>
      <c r="X52" s="1"/>
      <c r="Y52" s="1"/>
      <c r="Z52" s="1"/>
    </row>
    <row r="53" spans="1:27" ht="12" customHeight="1" x14ac:dyDescent="0.35">
      <c r="A53" s="1"/>
      <c r="B53" s="54"/>
      <c r="C53" s="54"/>
      <c r="D53" s="10" t="s">
        <v>78</v>
      </c>
      <c r="E53" s="46"/>
      <c r="F53" s="50"/>
      <c r="G53" s="50"/>
      <c r="H53" s="46"/>
      <c r="I53" s="50"/>
      <c r="J53" s="50"/>
      <c r="K53" s="46"/>
      <c r="L53" s="60"/>
      <c r="M53" s="50"/>
      <c r="N53" s="50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7" ht="12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7" ht="12" customHeight="1" x14ac:dyDescent="0.35">
      <c r="A55" s="54" t="s">
        <v>86</v>
      </c>
      <c r="B55" s="54"/>
      <c r="C55" s="54"/>
      <c r="D55" s="54"/>
      <c r="E55" s="54"/>
      <c r="F55" s="54"/>
      <c r="G55" s="54"/>
      <c r="H55" s="54"/>
      <c r="I55" s="54"/>
      <c r="J55" s="54"/>
      <c r="K55" s="15" t="str">
        <f>IF( I52="","",ROUNDDOWN( I52,0))</f>
        <v/>
      </c>
      <c r="L55" s="1" t="s">
        <v>87</v>
      </c>
      <c r="M55" s="1"/>
      <c r="N55" s="1"/>
      <c r="O55" s="1"/>
      <c r="P55" s="1"/>
      <c r="Q55" s="1"/>
      <c r="R55" s="1"/>
      <c r="S55" s="1"/>
      <c r="T55" s="1"/>
      <c r="U55" s="1"/>
      <c r="V55" s="15" t="str">
        <f>IF(W52="","",W52)</f>
        <v/>
      </c>
      <c r="W55" s="1" t="s">
        <v>88</v>
      </c>
      <c r="X55" s="1"/>
      <c r="Y55" s="1"/>
      <c r="Z55" s="1"/>
    </row>
    <row r="56" spans="1:27" ht="12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7" ht="12" customHeight="1" x14ac:dyDescent="0.35">
      <c r="A57" s="1"/>
      <c r="B57" s="1" t="s">
        <v>89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7" ht="12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7" ht="18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7" ht="18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</sheetData>
  <sheetProtection algorithmName="SHA-512" hashValue="kexS1jWIIKISE+Xol9NIRYhPmQf4tzs+w+BL/QZOfhKJjTm1GqoRTzsEV4llW+mL3M+0GrzeeXFMALg/o7dsyA==" saltValue="17+JNgs/zR9rYhiTy9vqtg==" spinCount="100000" sheet="1" objects="1" scenarios="1"/>
  <mergeCells count="121">
    <mergeCell ref="A55:J55"/>
    <mergeCell ref="S45:U46"/>
    <mergeCell ref="X45:Y46"/>
    <mergeCell ref="Z45:Z46"/>
    <mergeCell ref="AA45:AA46"/>
    <mergeCell ref="W45:W46"/>
    <mergeCell ref="S49:Y49"/>
    <mergeCell ref="S50:Y50"/>
    <mergeCell ref="B52:C53"/>
    <mergeCell ref="E52:E53"/>
    <mergeCell ref="F52:G53"/>
    <mergeCell ref="H52:H53"/>
    <mergeCell ref="I52:J53"/>
    <mergeCell ref="K52:K53"/>
    <mergeCell ref="L52:L53"/>
    <mergeCell ref="M52:N53"/>
    <mergeCell ref="B47:C48"/>
    <mergeCell ref="D47:H47"/>
    <mergeCell ref="I47:I48"/>
    <mergeCell ref="J47:K48"/>
    <mergeCell ref="L47:L48"/>
    <mergeCell ref="D48:H48"/>
    <mergeCell ref="D43:H43"/>
    <mergeCell ref="S43:W43"/>
    <mergeCell ref="Y43:Z43"/>
    <mergeCell ref="U37:U38"/>
    <mergeCell ref="W37:X38"/>
    <mergeCell ref="D38:H38"/>
    <mergeCell ref="B42:C43"/>
    <mergeCell ref="D42:H42"/>
    <mergeCell ref="I42:I43"/>
    <mergeCell ref="J42:K43"/>
    <mergeCell ref="L42:L43"/>
    <mergeCell ref="S42:W42"/>
    <mergeCell ref="Y42:Z42"/>
    <mergeCell ref="B37:C38"/>
    <mergeCell ref="D37:H37"/>
    <mergeCell ref="I37:I38"/>
    <mergeCell ref="J37:K38"/>
    <mergeCell ref="L37:R38"/>
    <mergeCell ref="S37:T38"/>
    <mergeCell ref="B32:C33"/>
    <mergeCell ref="D32:H32"/>
    <mergeCell ref="I32:I33"/>
    <mergeCell ref="J32:K33"/>
    <mergeCell ref="L32:L33"/>
    <mergeCell ref="D33:H33"/>
    <mergeCell ref="R23:R24"/>
    <mergeCell ref="S23:T24"/>
    <mergeCell ref="U23:U24"/>
    <mergeCell ref="B26:C27"/>
    <mergeCell ref="D26:H26"/>
    <mergeCell ref="I26:I27"/>
    <mergeCell ref="J26:K27"/>
    <mergeCell ref="L26:L27"/>
    <mergeCell ref="D27:H27"/>
    <mergeCell ref="B23:C24"/>
    <mergeCell ref="E23:E24"/>
    <mergeCell ref="F23:G24"/>
    <mergeCell ref="H23:H24"/>
    <mergeCell ref="I23:J24"/>
    <mergeCell ref="K23:K24"/>
    <mergeCell ref="N23:O24"/>
    <mergeCell ref="P23:Q24"/>
    <mergeCell ref="C18:C19"/>
    <mergeCell ref="D18:D19"/>
    <mergeCell ref="E18:K18"/>
    <mergeCell ref="E19:K19"/>
    <mergeCell ref="X11:X12"/>
    <mergeCell ref="Y11:AB12"/>
    <mergeCell ref="B12:E12"/>
    <mergeCell ref="G12:I12"/>
    <mergeCell ref="Z14:AA14"/>
    <mergeCell ref="O16:S16"/>
    <mergeCell ref="T16:W16"/>
    <mergeCell ref="L18:L19"/>
    <mergeCell ref="M18:N19"/>
    <mergeCell ref="O18:O19"/>
    <mergeCell ref="X16:AC16"/>
    <mergeCell ref="B13:E13"/>
    <mergeCell ref="G13:I13"/>
    <mergeCell ref="B10:E10"/>
    <mergeCell ref="G10:I10"/>
    <mergeCell ref="O10:S10"/>
    <mergeCell ref="U10:W10"/>
    <mergeCell ref="Z10:AB10"/>
    <mergeCell ref="B11:E11"/>
    <mergeCell ref="G11:I11"/>
    <mergeCell ref="O11:S12"/>
    <mergeCell ref="T11:T12"/>
    <mergeCell ref="U11:W12"/>
    <mergeCell ref="B8:E8"/>
    <mergeCell ref="G8:I8"/>
    <mergeCell ref="O8:S8"/>
    <mergeCell ref="U8:W8"/>
    <mergeCell ref="Y8:AB8"/>
    <mergeCell ref="B9:E9"/>
    <mergeCell ref="G9:I9"/>
    <mergeCell ref="O9:S9"/>
    <mergeCell ref="U9:W9"/>
    <mergeCell ref="Y9:AB9"/>
    <mergeCell ref="B6:E6"/>
    <mergeCell ref="G6:I6"/>
    <mergeCell ref="O6:S6"/>
    <mergeCell ref="U6:W6"/>
    <mergeCell ref="Y6:AB6"/>
    <mergeCell ref="B7:E7"/>
    <mergeCell ref="G7:I7"/>
    <mergeCell ref="O7:S7"/>
    <mergeCell ref="U7:W7"/>
    <mergeCell ref="Y7:AB7"/>
    <mergeCell ref="A1:Z1"/>
    <mergeCell ref="B4:E4"/>
    <mergeCell ref="G4:I4"/>
    <mergeCell ref="O4:S4"/>
    <mergeCell ref="T4:AB4"/>
    <mergeCell ref="B5:E5"/>
    <mergeCell ref="G5:I5"/>
    <mergeCell ref="O5:S5"/>
    <mergeCell ref="U5:W5"/>
    <mergeCell ref="Y5:AB5"/>
  </mergeCells>
  <phoneticPr fontId="4"/>
  <pageMargins left="0.25" right="0.25" top="0.75" bottom="0.75" header="0.3" footer="0.3"/>
  <pageSetup paperSize="9" orientation="portrait" r:id="rId1"/>
  <headerFooter>
    <oddFooter>&amp;CCopyright　© 2014
　SUPERIOR INC.  All Right Reserved.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計算シート</vt:lpstr>
      <vt:lpstr>雛形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Superior,Inc Yasuhisa Hishikawa</dc:creator>
  <cp:lastModifiedBy>Superior,Inc Yasuhisa Hishikawa</cp:lastModifiedBy>
  <cp:lastPrinted>2020-01-31T01:43:17Z</cp:lastPrinted>
  <dcterms:created xsi:type="dcterms:W3CDTF">2020-01-26T02:57:26Z</dcterms:created>
  <dcterms:modified xsi:type="dcterms:W3CDTF">2020-01-31T01:44:38Z</dcterms:modified>
</cp:coreProperties>
</file>